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ola\User\Desktop\presupuesto2025\"/>
    </mc:Choice>
  </mc:AlternateContent>
  <bookViews>
    <workbookView xWindow="0" yWindow="0" windowWidth="20400" windowHeight="7020" activeTab="2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2" l="1"/>
  <c r="G19" i="2" l="1"/>
  <c r="C65" i="1" l="1"/>
  <c r="G61" i="2" l="1"/>
  <c r="F70" i="3" l="1"/>
  <c r="E10" i="3" l="1"/>
  <c r="G14" i="2"/>
  <c r="G15" i="2"/>
  <c r="G16" i="2"/>
  <c r="G18" i="2"/>
  <c r="G20" i="2"/>
  <c r="G27" i="2"/>
  <c r="G28" i="2"/>
  <c r="G31" i="2"/>
  <c r="G32" i="2"/>
  <c r="G30" i="2"/>
  <c r="G33" i="2"/>
  <c r="G35" i="2"/>
  <c r="G36" i="2"/>
  <c r="G37" i="2"/>
  <c r="G38" i="2"/>
  <c r="G40" i="2"/>
  <c r="G41" i="2"/>
  <c r="G39" i="2"/>
  <c r="G43" i="2"/>
  <c r="G45" i="2"/>
  <c r="G44" i="2"/>
  <c r="G46" i="2"/>
  <c r="G47" i="2"/>
  <c r="G49" i="2"/>
  <c r="G50" i="2"/>
  <c r="G51" i="2"/>
  <c r="G53" i="2"/>
  <c r="G55" i="2"/>
  <c r="G56" i="2"/>
  <c r="G57" i="2"/>
  <c r="G58" i="2"/>
  <c r="G60" i="2"/>
  <c r="G59" i="2"/>
  <c r="G63" i="2"/>
  <c r="G65" i="2"/>
  <c r="G62" i="2"/>
  <c r="G66" i="2"/>
  <c r="G68" i="2"/>
  <c r="G67" i="2"/>
  <c r="E70" i="3" l="1"/>
  <c r="F70" i="2"/>
  <c r="E26" i="2" l="1"/>
  <c r="G26" i="2" s="1"/>
  <c r="E25" i="2"/>
  <c r="G25" i="2" s="1"/>
  <c r="E24" i="2"/>
  <c r="G24" i="2" s="1"/>
  <c r="E23" i="2"/>
  <c r="G23" i="2" s="1"/>
  <c r="G22" i="2"/>
  <c r="G21" i="2"/>
  <c r="E13" i="2"/>
  <c r="G13" i="2" s="1"/>
  <c r="E12" i="2"/>
  <c r="G12" i="2" s="1"/>
  <c r="E10" i="2"/>
  <c r="G10" i="2" s="1"/>
  <c r="E70" i="2" l="1"/>
  <c r="D69" i="1"/>
  <c r="D41" i="1"/>
  <c r="D10" i="1"/>
  <c r="D70" i="1" l="1"/>
</calcChain>
</file>

<file path=xl/sharedStrings.xml><?xml version="1.0" encoding="utf-8"?>
<sst xmlns="http://schemas.openxmlformats.org/spreadsheetml/2006/main" count="393" uniqueCount="160">
  <si>
    <t>Instituto Nacional de la Uva</t>
  </si>
  <si>
    <t>Techo Presupuestario</t>
  </si>
  <si>
    <t>Cod.</t>
  </si>
  <si>
    <t>Nombre de la Cta</t>
  </si>
  <si>
    <t xml:space="preserve">Gasto </t>
  </si>
  <si>
    <t>Mensual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</si>
  <si>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</si>
  <si>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</si>
  <si>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</si>
  <si>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</si>
  <si>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</si>
  <si>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</si>
  <si>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</si>
  <si>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</si>
  <si>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</si>
  <si>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</si>
  <si>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</si>
  <si>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</si>
  <si>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2.1.1.1.01</t>
  </si>
  <si>
    <t>Sueldo Fijo</t>
  </si>
  <si>
    <t>2.1.1.2.06</t>
  </si>
  <si>
    <t>Jornales</t>
  </si>
  <si>
    <t>2.1.1.2.10</t>
  </si>
  <si>
    <t>Personal Temp Carrera Adm.</t>
  </si>
  <si>
    <t>2.1.1.4.01</t>
  </si>
  <si>
    <t>Sueldo Anual No.13</t>
  </si>
  <si>
    <t>2.1.1.5.03</t>
  </si>
  <si>
    <t>Prestaciones Lab. Por Desvinculacion.</t>
  </si>
  <si>
    <t>2.1.1.5.04</t>
  </si>
  <si>
    <t>Proporcion de Vacaciones  no disfrutados</t>
  </si>
  <si>
    <t>2.1.2.2.09</t>
  </si>
  <si>
    <t>Bono por Desempeño</t>
  </si>
  <si>
    <t>2.1.3.2.01</t>
  </si>
  <si>
    <t>Gastos de Representacion</t>
  </si>
  <si>
    <t>2.1.5.1.01</t>
  </si>
  <si>
    <t>Contribuciones al Seg. de Salud</t>
  </si>
  <si>
    <t>2.1.5.2.01</t>
  </si>
  <si>
    <t>Contribuciones al Seg. de Pension</t>
  </si>
  <si>
    <t>2.1.5.3.01</t>
  </si>
  <si>
    <t>Contribuciones al seg. riesgo lab.</t>
  </si>
  <si>
    <t>2.2.1.2.01</t>
  </si>
  <si>
    <t>Servicion Tel Larga Dist.</t>
  </si>
  <si>
    <t>2.2.1.3.01</t>
  </si>
  <si>
    <t>Servicio Tel. Local</t>
  </si>
  <si>
    <t>2.2.1.6.01</t>
  </si>
  <si>
    <t>Serv. Electrico</t>
  </si>
  <si>
    <t>2.2.2.1.01</t>
  </si>
  <si>
    <t>Publicidad y Propaganda</t>
  </si>
  <si>
    <t>2.2.3.1.01</t>
  </si>
  <si>
    <t>Viatico dentro del pais</t>
  </si>
  <si>
    <t>2.2.4.2.01</t>
  </si>
  <si>
    <t>Flete</t>
  </si>
  <si>
    <t>2.2.5.8.01</t>
  </si>
  <si>
    <t>Otros Alquileres</t>
  </si>
  <si>
    <t>2.2.6.2.01</t>
  </si>
  <si>
    <t>Seguros de Bienes Muebles</t>
  </si>
  <si>
    <t>2.2.7.1.01</t>
  </si>
  <si>
    <t>Reparaciones y  Mant. menores en Edif.</t>
  </si>
  <si>
    <t>2.2.7.1.03</t>
  </si>
  <si>
    <t>Limpieza Desm. de Tierra</t>
  </si>
  <si>
    <t>2.2.7.1.04</t>
  </si>
  <si>
    <t>Mant. Rep obras civiles</t>
  </si>
  <si>
    <t>2.2.7.1.06</t>
  </si>
  <si>
    <t>Mant.  y Rep. De Inst. Electrica</t>
  </si>
  <si>
    <t>2.2.7.2.01</t>
  </si>
  <si>
    <t>Mant. Y Rep. muebles de Ofic.</t>
  </si>
  <si>
    <t>2.2.7.2.02</t>
  </si>
  <si>
    <t>Mant. Y  Rep. Equip. Tecn.</t>
  </si>
  <si>
    <t>2.2.7.2.06</t>
  </si>
  <si>
    <t>Mant y rep. Equipos Transp.</t>
  </si>
  <si>
    <t>2.2.7.2.08</t>
  </si>
  <si>
    <t>Serv. de Mant.rep. Desm.</t>
  </si>
  <si>
    <t>2.2.8.5.03</t>
  </si>
  <si>
    <t>Limpieza e higiene</t>
  </si>
  <si>
    <t>2.2.8.2.01</t>
  </si>
  <si>
    <t>Comisiones y cargos bancarios</t>
  </si>
  <si>
    <t>2.2.8.8.01</t>
  </si>
  <si>
    <t>Impuestos</t>
  </si>
  <si>
    <t>2.2.9.2.01</t>
  </si>
  <si>
    <t>Servicios de Alimentacion</t>
  </si>
  <si>
    <t>2.3.1.1.01</t>
  </si>
  <si>
    <t>Alimentos y Bebidas para personas</t>
  </si>
  <si>
    <t>2.3.1.4.01</t>
  </si>
  <si>
    <t>Maderas, Corcho y sus  man.</t>
  </si>
  <si>
    <t>2.3.2.3.01</t>
  </si>
  <si>
    <t>Prenda de Vestir</t>
  </si>
  <si>
    <t>2.3.3.2.01</t>
  </si>
  <si>
    <t>Papel y carton</t>
  </si>
  <si>
    <t>2.3.3.3.01</t>
  </si>
  <si>
    <t>productos de Artes Grafica</t>
  </si>
  <si>
    <t>2.3.5.3.01</t>
  </si>
  <si>
    <t>Llantas y Neumaticos</t>
  </si>
  <si>
    <t>2.3.5.5.01</t>
  </si>
  <si>
    <t>Articulos dePlastico</t>
  </si>
  <si>
    <t>2.3.6.2.01</t>
  </si>
  <si>
    <t>Productos de vidrio</t>
  </si>
  <si>
    <t>2.3.6.3.04</t>
  </si>
  <si>
    <t>Herramientas Menores</t>
  </si>
  <si>
    <t>2.3.6.4.07</t>
  </si>
  <si>
    <t>Otros minerales</t>
  </si>
  <si>
    <t>2.3.7.1.01</t>
  </si>
  <si>
    <t>Gasolina</t>
  </si>
  <si>
    <t>2.3.7.1.02</t>
  </si>
  <si>
    <t>Gasoil</t>
  </si>
  <si>
    <t>2.3.7.2.04</t>
  </si>
  <si>
    <t>Abonos y Fertilizantes</t>
  </si>
  <si>
    <t>2.3.7.2.05</t>
  </si>
  <si>
    <t>Insecticidas, Fimigacion y Otros</t>
  </si>
  <si>
    <t>2.3.9.1.01</t>
  </si>
  <si>
    <t>Material para Limpieza</t>
  </si>
  <si>
    <t>2.3.9.2.01</t>
  </si>
  <si>
    <t>Utiles de Escritorio y Oficina</t>
  </si>
  <si>
    <t>2.3.9.5.01</t>
  </si>
  <si>
    <t>Utiles de Cocina y Comedor</t>
  </si>
  <si>
    <t>2.3.9.6.01</t>
  </si>
  <si>
    <t>Productos Electricos y afines</t>
  </si>
  <si>
    <t>2.3.9.8.01</t>
  </si>
  <si>
    <t>Otros Rep.  y accesorios Menores</t>
  </si>
  <si>
    <t>2.3.9.9.01</t>
  </si>
  <si>
    <t>Productos y Utiles Varios</t>
  </si>
  <si>
    <t>2.6.1.1.01</t>
  </si>
  <si>
    <t>Muebles de Oficina y Escritorio</t>
  </si>
  <si>
    <t>2.6.1.3.01</t>
  </si>
  <si>
    <t>Equipos Computacional</t>
  </si>
  <si>
    <t>2.6.5.4.01</t>
  </si>
  <si>
    <t>Sistema de aite acond y ref.</t>
  </si>
  <si>
    <t>2.6.5.8.01</t>
  </si>
  <si>
    <t xml:space="preserve">Otros Equipos </t>
  </si>
  <si>
    <t>Total RD$</t>
  </si>
  <si>
    <t>Aumento</t>
  </si>
  <si>
    <t>Total</t>
  </si>
  <si>
    <t>Requerido</t>
  </si>
  <si>
    <t>RD$</t>
  </si>
  <si>
    <t>Prestaciones Lab. Por Desvinculac.</t>
  </si>
  <si>
    <t>Prop. de Vacaciones  no disfrutadas</t>
  </si>
  <si>
    <t>Contribuciones al Seg. Riesgo Lab.</t>
  </si>
  <si>
    <t>Rep. y  Mant. menores en Edif.</t>
  </si>
  <si>
    <t>Productos de Artes Grafica</t>
  </si>
  <si>
    <t>Sistema de Aire Acond y Ref.</t>
  </si>
  <si>
    <t>flete</t>
  </si>
  <si>
    <t>2.1.2.2.06</t>
  </si>
  <si>
    <t>2.1.2.2.10</t>
  </si>
  <si>
    <t>Bono SISMAP</t>
  </si>
  <si>
    <t>Incentivo por  Rendimiento Individual</t>
  </si>
  <si>
    <t>Productos de Vidrios</t>
  </si>
  <si>
    <t>Papel y Carton</t>
  </si>
  <si>
    <t>Comisiones y Cargos Bancarios</t>
  </si>
  <si>
    <t>2.2.8.7.04</t>
  </si>
  <si>
    <t>Capacitacion</t>
  </si>
  <si>
    <t>ejecutado</t>
  </si>
  <si>
    <t>2.1.1.2.08</t>
  </si>
  <si>
    <t>2.1.1.2.11</t>
  </si>
  <si>
    <t>interinato</t>
  </si>
  <si>
    <t>Programacion Para el Año 2026.</t>
  </si>
  <si>
    <t xml:space="preserve">interinato </t>
  </si>
  <si>
    <t>Programacion, 2026</t>
  </si>
  <si>
    <t>incentivo por rendimiento individual</t>
  </si>
  <si>
    <t>capacitacion</t>
  </si>
  <si>
    <t>compensacion por cumplimiento de indicadores MAP</t>
  </si>
  <si>
    <t>bono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</si>
</sst>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9"/>
      <name val="Arial"/>
      <family val="2"/>
    </font>
    <font>
      <i/>
      <sz val="18"/>
      <color indexed="8"/>
      <name val="Calibri"/>
      <family val="2"/>
      <scheme val="minor"/>
    </font>
    <font>
      <sz val="16"/>
      <color indexed="17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i/>
      <sz val="16"/>
      <color indexed="8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</cellStyleXfs>
  <cellXfs count="79">
    <xf numFmtId="0" fontId="0" fillId="0" borderId="0" xfId="0"/>
    <xf numFmtId="43" fontId="3" fillId="0" borderId="0" xfId="1" applyFont="1"/>
    <xf numFmtId="0" fontId="3" fillId="0" borderId="0" xfId="0" applyFont="1"/>
    <xf numFmtId="0" fontId="7" fillId="0" borderId="1" xfId="0" applyFont="1" applyBorder="1" applyAlignment="1">
      <alignment horizontal="center"/>
    </xf>
    <xf numFmtId="43" fontId="7" fillId="2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0" fontId="7" fillId="3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43" fontId="3" fillId="0" borderId="2" xfId="1" applyFont="1" applyBorder="1"/>
    <xf numFmtId="0" fontId="3" fillId="0" borderId="2" xfId="0" applyFont="1" applyBorder="1"/>
    <xf numFmtId="0" fontId="8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43" fontId="8" fillId="0" borderId="2" xfId="1" applyFont="1" applyFill="1" applyBorder="1"/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3" fontId="8" fillId="0" borderId="2" xfId="1" applyFont="1" applyBorder="1"/>
    <xf numFmtId="0" fontId="11" fillId="0" borderId="0" xfId="3" applyFont="1"/>
    <xf numFmtId="0" fontId="11" fillId="0" borderId="2" xfId="2" applyFont="1" applyBorder="1" applyAlignment="1">
      <alignment horizontal="left"/>
    </xf>
    <xf numFmtId="14" fontId="8" fillId="0" borderId="3" xfId="1" applyNumberFormat="1" applyFont="1" applyBorder="1" applyAlignment="1">
      <alignment horizontal="left"/>
    </xf>
    <xf numFmtId="43" fontId="8" fillId="0" borderId="2" xfId="1" applyFont="1" applyBorder="1" applyAlignment="1">
      <alignment horizontal="left"/>
    </xf>
    <xf numFmtId="43" fontId="12" fillId="0" borderId="2" xfId="1" applyFont="1" applyBorder="1"/>
    <xf numFmtId="0" fontId="13" fillId="0" borderId="0" xfId="0" applyFont="1"/>
    <xf numFmtId="0" fontId="11" fillId="0" borderId="3" xfId="0" applyFont="1" applyBorder="1"/>
    <xf numFmtId="43" fontId="11" fillId="0" borderId="2" xfId="1" applyFont="1" applyBorder="1" applyAlignment="1">
      <alignment horizontal="left"/>
    </xf>
    <xf numFmtId="14" fontId="8" fillId="0" borderId="2" xfId="1" applyNumberFormat="1" applyFont="1" applyBorder="1" applyAlignment="1">
      <alignment horizontal="left"/>
    </xf>
    <xf numFmtId="43" fontId="12" fillId="0" borderId="2" xfId="1" applyFont="1" applyBorder="1" applyAlignment="1">
      <alignment horizontal="right"/>
    </xf>
    <xf numFmtId="0" fontId="8" fillId="0" borderId="2" xfId="0" applyFont="1" applyBorder="1"/>
    <xf numFmtId="0" fontId="14" fillId="0" borderId="2" xfId="2" applyFont="1" applyBorder="1" applyAlignment="1">
      <alignment horizontal="left"/>
    </xf>
    <xf numFmtId="43" fontId="7" fillId="4" borderId="2" xfId="1" applyFont="1" applyFill="1" applyBorder="1"/>
    <xf numFmtId="0" fontId="3" fillId="0" borderId="0" xfId="0" applyFont="1" applyAlignment="1">
      <alignment horizontal="left"/>
    </xf>
    <xf numFmtId="43" fontId="3" fillId="0" borderId="0" xfId="0" applyNumberFormat="1" applyFont="1"/>
    <xf numFmtId="0" fontId="7" fillId="0" borderId="1" xfId="0" applyFont="1" applyBorder="1" applyAlignment="1">
      <alignment horizontal="center"/>
    </xf>
    <xf numFmtId="43" fontId="15" fillId="0" borderId="0" xfId="1" applyFont="1"/>
    <xf numFmtId="0" fontId="16" fillId="0" borderId="0" xfId="0" applyFont="1"/>
    <xf numFmtId="43" fontId="7" fillId="2" borderId="1" xfId="1" applyFont="1" applyFill="1" applyBorder="1" applyAlignment="1">
      <alignment horizontal="center"/>
    </xf>
    <xf numFmtId="43" fontId="18" fillId="2" borderId="1" xfId="1" applyFont="1" applyFill="1" applyBorder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18" fillId="3" borderId="2" xfId="1" applyFont="1" applyFill="1" applyBorder="1" applyAlignment="1">
      <alignment horizontal="center"/>
    </xf>
    <xf numFmtId="0" fontId="16" fillId="0" borderId="2" xfId="0" applyFont="1" applyBorder="1"/>
    <xf numFmtId="43" fontId="19" fillId="0" borderId="2" xfId="0" applyNumberFormat="1" applyFont="1" applyBorder="1"/>
    <xf numFmtId="43" fontId="19" fillId="0" borderId="2" xfId="1" applyFont="1" applyBorder="1"/>
    <xf numFmtId="43" fontId="21" fillId="0" borderId="2" xfId="0" applyNumberFormat="1" applyFont="1" applyBorder="1"/>
    <xf numFmtId="43" fontId="22" fillId="0" borderId="2" xfId="1" applyFont="1" applyBorder="1"/>
    <xf numFmtId="43" fontId="7" fillId="0" borderId="2" xfId="1" applyFont="1" applyBorder="1" applyAlignment="1">
      <alignment horizontal="left"/>
    </xf>
    <xf numFmtId="43" fontId="7" fillId="0" borderId="2" xfId="1" applyFont="1" applyBorder="1"/>
    <xf numFmtId="0" fontId="19" fillId="0" borderId="2" xfId="0" applyFont="1" applyBorder="1"/>
    <xf numFmtId="43" fontId="18" fillId="0" borderId="2" xfId="1" applyFont="1" applyBorder="1"/>
    <xf numFmtId="0" fontId="7" fillId="0" borderId="1" xfId="0" applyFont="1" applyBorder="1" applyAlignment="1">
      <alignment horizontal="center"/>
    </xf>
    <xf numFmtId="0" fontId="8" fillId="5" borderId="3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43" fontId="8" fillId="5" borderId="2" xfId="1" applyFont="1" applyFill="1" applyBorder="1"/>
    <xf numFmtId="43" fontId="3" fillId="5" borderId="2" xfId="1" applyFont="1" applyFill="1" applyBorder="1"/>
    <xf numFmtId="0" fontId="11" fillId="5" borderId="0" xfId="3" applyFont="1" applyFill="1"/>
    <xf numFmtId="0" fontId="11" fillId="5" borderId="2" xfId="2" applyFont="1" applyFill="1" applyBorder="1" applyAlignment="1">
      <alignment horizontal="left"/>
    </xf>
    <xf numFmtId="14" fontId="8" fillId="5" borderId="2" xfId="1" applyNumberFormat="1" applyFont="1" applyFill="1" applyBorder="1" applyAlignment="1">
      <alignment horizontal="left"/>
    </xf>
    <xf numFmtId="43" fontId="8" fillId="5" borderId="2" xfId="1" applyFont="1" applyFill="1" applyBorder="1" applyAlignment="1">
      <alignment horizontal="left"/>
    </xf>
    <xf numFmtId="14" fontId="8" fillId="5" borderId="3" xfId="1" applyNumberFormat="1" applyFont="1" applyFill="1" applyBorder="1" applyAlignment="1">
      <alignment horizontal="left"/>
    </xf>
    <xf numFmtId="43" fontId="20" fillId="5" borderId="2" xfId="1" applyFont="1" applyFill="1" applyBorder="1"/>
    <xf numFmtId="0" fontId="11" fillId="5" borderId="3" xfId="0" applyFont="1" applyFill="1" applyBorder="1"/>
    <xf numFmtId="43" fontId="11" fillId="5" borderId="2" xfId="1" applyFont="1" applyFill="1" applyBorder="1" applyAlignment="1">
      <alignment horizontal="left"/>
    </xf>
    <xf numFmtId="43" fontId="22" fillId="5" borderId="2" xfId="1" applyFont="1" applyFill="1" applyBorder="1"/>
    <xf numFmtId="0" fontId="8" fillId="5" borderId="2" xfId="0" applyFont="1" applyFill="1" applyBorder="1"/>
    <xf numFmtId="43" fontId="23" fillId="0" borderId="0" xfId="1" applyFont="1"/>
    <xf numFmtId="43" fontId="24" fillId="0" borderId="0" xfId="1" applyFont="1"/>
    <xf numFmtId="0" fontId="8" fillId="6" borderId="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43" fontId="8" fillId="6" borderId="2" xfId="1" applyFont="1" applyFill="1" applyBorder="1"/>
    <xf numFmtId="14" fontId="8" fillId="6" borderId="2" xfId="1" applyNumberFormat="1" applyFont="1" applyFill="1" applyBorder="1" applyAlignment="1">
      <alignment horizontal="left"/>
    </xf>
    <xf numFmtId="43" fontId="8" fillId="6" borderId="2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2" applyFont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5" borderId="2" xfId="3" applyFont="1" applyFill="1" applyBorder="1"/>
  </cellXfs>
  <cellStyles count="4">
    <cellStyle name="Millares" xfId="1" builtinId="3"/>
    <cellStyle name="Normal" xfId="0" builtinId="0"/>
    <cellStyle name="Normal 2" xfId="2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561974</xdr:colOff>
      <xdr:row>4</xdr:row>
      <xdr:rowOff>175883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0"/>
          <a:ext cx="3838575" cy="1195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workbookViewId="0">
      <selection activeCell="C66" sqref="C66"/>
    </sheetView>
  </sheetViews>
  <sheetFormatPr baseColWidth="10" defaultColWidth="12.109375" defaultRowHeight="11.4" x14ac:dyDescent="0.2"/>
  <cols>
    <col min="1" max="1" width="14.88671875" style="2" customWidth="1"/>
    <col min="2" max="2" width="39" style="32" customWidth="1"/>
    <col min="3" max="3" width="14.5546875" style="2" customWidth="1"/>
    <col min="4" max="4" width="18.88671875" style="2" customWidth="1"/>
    <col min="5" max="5" width="12.44140625" style="1" bestFit="1" customWidth="1"/>
    <col min="6" max="17" width="12.109375" style="2"/>
    <col min="18" max="18" width="12.44140625" style="2" bestFit="1" customWidth="1"/>
    <col min="19" max="16384" width="12.109375" style="2"/>
  </cols>
  <sheetData>
    <row r="1" spans="1:19" ht="21" x14ac:dyDescent="0.4">
      <c r="A1" s="72"/>
      <c r="B1" s="72"/>
      <c r="C1" s="72"/>
      <c r="D1" s="72"/>
    </row>
    <row r="2" spans="1:19" ht="23.4" x14ac:dyDescent="0.4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1" x14ac:dyDescent="0.4">
      <c r="A3" s="74" t="s">
        <v>155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21" x14ac:dyDescent="0.4">
      <c r="A4" s="75"/>
      <c r="B4" s="75"/>
      <c r="C4" s="75"/>
      <c r="D4" s="75"/>
    </row>
    <row r="5" spans="1:19" ht="15.6" x14ac:dyDescent="0.3">
      <c r="A5" s="76"/>
      <c r="B5" s="76"/>
      <c r="C5" s="76"/>
      <c r="D5" s="76"/>
    </row>
    <row r="6" spans="1:19" ht="15.6" x14ac:dyDescent="0.3">
      <c r="A6" s="3"/>
      <c r="B6" s="3" t="s">
        <v>1</v>
      </c>
      <c r="C6" s="3"/>
      <c r="D6" s="4">
        <v>32303900</v>
      </c>
    </row>
    <row r="7" spans="1:19" s="7" customFormat="1" ht="15.6" x14ac:dyDescent="0.3">
      <c r="A7" s="5" t="s">
        <v>2</v>
      </c>
      <c r="B7" s="5" t="s">
        <v>3</v>
      </c>
      <c r="C7" s="5" t="s">
        <v>4</v>
      </c>
      <c r="D7" s="5"/>
      <c r="E7" s="6"/>
    </row>
    <row r="8" spans="1:19" s="7" customFormat="1" ht="15.6" x14ac:dyDescent="0.3">
      <c r="A8" s="5"/>
      <c r="B8" s="8"/>
      <c r="C8" s="5" t="s">
        <v>5</v>
      </c>
      <c r="D8" s="5"/>
      <c r="E8" s="5" t="s">
        <v>6</v>
      </c>
      <c r="F8" s="5" t="s">
        <v>7</v>
      </c>
      <c r="G8" s="5" t="s">
        <v>8</v>
      </c>
      <c r="H8" s="5"/>
      <c r="I8" s="5" t="s">
        <v>9</v>
      </c>
      <c r="J8" s="5" t="s">
        <v>10</v>
      </c>
      <c r="K8" s="5" t="s">
        <v>11</v>
      </c>
      <c r="L8" s="5"/>
      <c r="M8" s="5" t="s">
        <v>12</v>
      </c>
      <c r="N8" s="5" t="s">
        <v>13</v>
      </c>
      <c r="O8" s="5" t="s">
        <v>14</v>
      </c>
      <c r="P8" s="5"/>
      <c r="Q8" s="5" t="s">
        <v>15</v>
      </c>
      <c r="R8" s="5" t="s">
        <v>16</v>
      </c>
      <c r="S8" s="5" t="s">
        <v>17</v>
      </c>
    </row>
    <row r="9" spans="1:19" x14ac:dyDescent="0.2">
      <c r="A9" s="9"/>
      <c r="B9" s="10"/>
      <c r="C9" s="9"/>
      <c r="D9" s="9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x14ac:dyDescent="0.3">
      <c r="A10" s="51" t="s">
        <v>18</v>
      </c>
      <c r="B10" s="52" t="s">
        <v>19</v>
      </c>
      <c r="C10" s="53"/>
      <c r="D10" s="53">
        <f>1200000*12+120000</f>
        <v>14520000</v>
      </c>
      <c r="E10" s="5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6" x14ac:dyDescent="0.3">
      <c r="A11" s="51" t="s">
        <v>20</v>
      </c>
      <c r="B11" s="52" t="s">
        <v>21</v>
      </c>
      <c r="C11" s="53"/>
      <c r="D11" s="53">
        <v>1500000</v>
      </c>
      <c r="E11" s="5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6" x14ac:dyDescent="0.3">
      <c r="A12" s="55" t="s">
        <v>150</v>
      </c>
      <c r="B12" s="56" t="s">
        <v>23</v>
      </c>
      <c r="C12" s="53"/>
      <c r="D12" s="53">
        <v>1680000</v>
      </c>
      <c r="E12" s="5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6" x14ac:dyDescent="0.3">
      <c r="A13" s="78" t="s">
        <v>151</v>
      </c>
      <c r="B13" s="56" t="s">
        <v>152</v>
      </c>
      <c r="C13" s="53"/>
      <c r="D13" s="53">
        <v>150000</v>
      </c>
      <c r="E13" s="5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6" x14ac:dyDescent="0.3">
      <c r="A14" s="51" t="s">
        <v>24</v>
      </c>
      <c r="B14" s="52" t="s">
        <v>25</v>
      </c>
      <c r="C14" s="53"/>
      <c r="D14" s="53">
        <v>1550000</v>
      </c>
      <c r="E14" s="54"/>
      <c r="F14" s="12"/>
      <c r="G14" s="12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1"/>
      <c r="S14" s="12"/>
    </row>
    <row r="15" spans="1:19" ht="15.6" x14ac:dyDescent="0.3">
      <c r="A15" s="51" t="s">
        <v>26</v>
      </c>
      <c r="B15" s="52" t="s">
        <v>27</v>
      </c>
      <c r="C15" s="53"/>
      <c r="D15" s="53">
        <v>250000</v>
      </c>
      <c r="E15" s="54"/>
      <c r="F15" s="12"/>
      <c r="G15" s="12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x14ac:dyDescent="0.3">
      <c r="A16" s="51" t="s">
        <v>28</v>
      </c>
      <c r="B16" s="52" t="s">
        <v>29</v>
      </c>
      <c r="C16" s="53"/>
      <c r="D16" s="53">
        <v>150000</v>
      </c>
      <c r="E16" s="54"/>
      <c r="F16" s="12"/>
      <c r="G16" s="12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x14ac:dyDescent="0.3">
      <c r="A17" s="51" t="s">
        <v>140</v>
      </c>
      <c r="B17" s="52" t="s">
        <v>156</v>
      </c>
      <c r="C17" s="53"/>
      <c r="D17" s="53">
        <v>1500000</v>
      </c>
      <c r="E17" s="54"/>
      <c r="F17" s="12"/>
      <c r="G17" s="12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x14ac:dyDescent="0.3">
      <c r="A18" s="16" t="s">
        <v>30</v>
      </c>
      <c r="B18" s="17" t="s">
        <v>31</v>
      </c>
      <c r="C18" s="15"/>
      <c r="D18" s="18">
        <v>90000</v>
      </c>
      <c r="E18" s="11"/>
      <c r="F18" s="12"/>
      <c r="G18" s="12"/>
      <c r="H18" s="11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x14ac:dyDescent="0.3">
      <c r="A19" s="16" t="s">
        <v>141</v>
      </c>
      <c r="B19" s="17" t="s">
        <v>158</v>
      </c>
      <c r="C19" s="15"/>
      <c r="D19" s="18">
        <v>1265000</v>
      </c>
      <c r="E19" s="11"/>
      <c r="F19" s="12"/>
      <c r="G19" s="12"/>
      <c r="H19" s="11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x14ac:dyDescent="0.3">
      <c r="A20" s="16" t="s">
        <v>32</v>
      </c>
      <c r="B20" s="17" t="s">
        <v>33</v>
      </c>
      <c r="C20" s="15"/>
      <c r="D20" s="18">
        <v>387000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5.6" x14ac:dyDescent="0.3">
      <c r="A21" s="16" t="s">
        <v>34</v>
      </c>
      <c r="B21" s="17" t="s">
        <v>35</v>
      </c>
      <c r="C21" s="15"/>
      <c r="D21" s="18">
        <v>694000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ht="15.6" x14ac:dyDescent="0.3">
      <c r="A22" s="16" t="s">
        <v>36</v>
      </c>
      <c r="B22" s="17" t="s">
        <v>37</v>
      </c>
      <c r="C22" s="15"/>
      <c r="D22" s="18">
        <v>730000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5.6" x14ac:dyDescent="0.3">
      <c r="A23" s="16" t="s">
        <v>38</v>
      </c>
      <c r="B23" s="17" t="s">
        <v>39</v>
      </c>
      <c r="C23" s="15"/>
      <c r="D23" s="18">
        <v>232000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15.6" x14ac:dyDescent="0.3">
      <c r="A24" s="21" t="s">
        <v>40</v>
      </c>
      <c r="B24" s="22" t="s">
        <v>41</v>
      </c>
      <c r="C24" s="15"/>
      <c r="D24" s="18">
        <v>267000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5.6" x14ac:dyDescent="0.3">
      <c r="A25" s="21" t="s">
        <v>42</v>
      </c>
      <c r="B25" s="22" t="s">
        <v>43</v>
      </c>
      <c r="C25" s="15"/>
      <c r="D25" s="18">
        <v>451000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24" customFormat="1" ht="15.6" x14ac:dyDescent="0.3">
      <c r="A26" s="21" t="s">
        <v>44</v>
      </c>
      <c r="B26" s="22" t="s">
        <v>45</v>
      </c>
      <c r="C26" s="15"/>
      <c r="D26" s="18">
        <v>462000</v>
      </c>
      <c r="E26" s="23"/>
      <c r="F26" s="23"/>
      <c r="G26" s="23"/>
      <c r="H26" s="11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15.6" x14ac:dyDescent="0.3">
      <c r="A27" s="21" t="s">
        <v>46</v>
      </c>
      <c r="B27" s="22" t="s">
        <v>47</v>
      </c>
      <c r="C27" s="15"/>
      <c r="D27" s="18">
        <v>200000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5.6" x14ac:dyDescent="0.3">
      <c r="A28" s="21" t="s">
        <v>48</v>
      </c>
      <c r="B28" s="22" t="s">
        <v>49</v>
      </c>
      <c r="C28" s="15"/>
      <c r="D28" s="18">
        <v>300000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5.6" x14ac:dyDescent="0.3">
      <c r="A29" s="21" t="s">
        <v>50</v>
      </c>
      <c r="B29" s="22" t="s">
        <v>51</v>
      </c>
      <c r="C29" s="15"/>
      <c r="D29" s="18">
        <v>30000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ht="15.6" x14ac:dyDescent="0.3">
      <c r="A30" s="21" t="s">
        <v>52</v>
      </c>
      <c r="B30" s="22" t="s">
        <v>53</v>
      </c>
      <c r="C30" s="15"/>
      <c r="D30" s="18">
        <v>40000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5.6" x14ac:dyDescent="0.3">
      <c r="A31" s="25" t="s">
        <v>54</v>
      </c>
      <c r="B31" s="26" t="s">
        <v>55</v>
      </c>
      <c r="C31" s="15"/>
      <c r="D31" s="18">
        <v>195130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ht="15.6" x14ac:dyDescent="0.3">
      <c r="A32" s="21" t="s">
        <v>56</v>
      </c>
      <c r="B32" s="22" t="s">
        <v>57</v>
      </c>
      <c r="C32" s="15"/>
      <c r="D32" s="18">
        <v>100000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5.6" x14ac:dyDescent="0.3">
      <c r="A33" s="21" t="s">
        <v>58</v>
      </c>
      <c r="B33" s="22" t="s">
        <v>59</v>
      </c>
      <c r="C33" s="15"/>
      <c r="D33" s="18">
        <v>300000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t="15.6" x14ac:dyDescent="0.3">
      <c r="A34" s="21" t="s">
        <v>60</v>
      </c>
      <c r="B34" s="22" t="s">
        <v>61</v>
      </c>
      <c r="C34" s="15"/>
      <c r="D34" s="18">
        <v>25000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5.6" x14ac:dyDescent="0.3">
      <c r="A35" s="21" t="s">
        <v>62</v>
      </c>
      <c r="B35" s="22" t="s">
        <v>63</v>
      </c>
      <c r="C35" s="15"/>
      <c r="D35" s="18">
        <v>75000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15.6" x14ac:dyDescent="0.3">
      <c r="A36" s="21" t="s">
        <v>64</v>
      </c>
      <c r="B36" s="22" t="s">
        <v>65</v>
      </c>
      <c r="C36" s="15"/>
      <c r="D36" s="18">
        <v>50000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5.6" x14ac:dyDescent="0.3">
      <c r="A37" s="21" t="s">
        <v>66</v>
      </c>
      <c r="B37" s="22" t="s">
        <v>67</v>
      </c>
      <c r="C37" s="15"/>
      <c r="D37" s="18">
        <v>50000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ht="15.6" x14ac:dyDescent="0.3">
      <c r="A38" s="21" t="s">
        <v>68</v>
      </c>
      <c r="B38" s="17" t="s">
        <v>69</v>
      </c>
      <c r="C38" s="15"/>
      <c r="D38" s="18">
        <v>140000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5.6" x14ac:dyDescent="0.3">
      <c r="A39" s="21" t="s">
        <v>70</v>
      </c>
      <c r="B39" s="17" t="s">
        <v>71</v>
      </c>
      <c r="C39" s="15"/>
      <c r="D39" s="18">
        <v>75000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5.6" x14ac:dyDescent="0.3">
      <c r="A40" s="27" t="s">
        <v>72</v>
      </c>
      <c r="B40" s="22" t="s">
        <v>73</v>
      </c>
      <c r="C40" s="15"/>
      <c r="D40" s="18">
        <v>100000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5.6" x14ac:dyDescent="0.3">
      <c r="A41" s="27" t="s">
        <v>74</v>
      </c>
      <c r="B41" s="22" t="s">
        <v>75</v>
      </c>
      <c r="C41" s="15"/>
      <c r="D41" s="18">
        <f>1500*12</f>
        <v>18000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5.6" x14ac:dyDescent="0.3">
      <c r="A42" s="27" t="s">
        <v>147</v>
      </c>
      <c r="B42" s="22" t="s">
        <v>157</v>
      </c>
      <c r="C42" s="15"/>
      <c r="D42" s="18">
        <v>500000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5.6" x14ac:dyDescent="0.3">
      <c r="A43" s="27" t="s">
        <v>76</v>
      </c>
      <c r="B43" s="22" t="s">
        <v>77</v>
      </c>
      <c r="C43" s="15"/>
      <c r="D43" s="18">
        <v>150000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ht="15.6" x14ac:dyDescent="0.3">
      <c r="A44" s="27" t="s">
        <v>78</v>
      </c>
      <c r="B44" s="22" t="s">
        <v>79</v>
      </c>
      <c r="C44" s="15"/>
      <c r="D44" s="18">
        <v>200000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5.6" x14ac:dyDescent="0.3">
      <c r="A45" s="27"/>
      <c r="B45" s="22"/>
      <c r="C45" s="15"/>
      <c r="D45" s="18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15.6" x14ac:dyDescent="0.3">
      <c r="A46" s="27" t="s">
        <v>80</v>
      </c>
      <c r="B46" s="22" t="s">
        <v>81</v>
      </c>
      <c r="C46" s="15"/>
      <c r="D46" s="18">
        <v>250000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5.6" x14ac:dyDescent="0.3">
      <c r="A47" s="27" t="s">
        <v>82</v>
      </c>
      <c r="B47" s="22" t="s">
        <v>83</v>
      </c>
      <c r="C47" s="15"/>
      <c r="D47" s="18">
        <v>50000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5.6" x14ac:dyDescent="0.3">
      <c r="A48" s="27" t="s">
        <v>84</v>
      </c>
      <c r="B48" s="22" t="s">
        <v>85</v>
      </c>
      <c r="C48" s="15"/>
      <c r="D48" s="18">
        <v>50000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15.6" x14ac:dyDescent="0.3">
      <c r="A49" s="27" t="s">
        <v>86</v>
      </c>
      <c r="B49" s="22" t="s">
        <v>87</v>
      </c>
      <c r="C49" s="15"/>
      <c r="D49" s="18">
        <v>25000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t="15.6" x14ac:dyDescent="0.3">
      <c r="A50" s="27" t="s">
        <v>88</v>
      </c>
      <c r="B50" s="22" t="s">
        <v>89</v>
      </c>
      <c r="C50" s="15"/>
      <c r="D50" s="18">
        <v>50000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15.6" x14ac:dyDescent="0.3">
      <c r="A51" s="27" t="s">
        <v>90</v>
      </c>
      <c r="B51" s="22" t="s">
        <v>91</v>
      </c>
      <c r="C51" s="15"/>
      <c r="D51" s="18">
        <v>50000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ht="15.6" x14ac:dyDescent="0.3">
      <c r="A52" s="27" t="s">
        <v>92</v>
      </c>
      <c r="B52" s="22" t="s">
        <v>93</v>
      </c>
      <c r="C52" s="15"/>
      <c r="D52" s="18">
        <v>80000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5.6" x14ac:dyDescent="0.3">
      <c r="A53" s="27" t="s">
        <v>94</v>
      </c>
      <c r="B53" s="22" t="s">
        <v>95</v>
      </c>
      <c r="C53" s="15"/>
      <c r="D53" s="18">
        <v>10000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ht="15.6" x14ac:dyDescent="0.3">
      <c r="A54" s="27" t="s">
        <v>96</v>
      </c>
      <c r="B54" s="22" t="s">
        <v>97</v>
      </c>
      <c r="C54" s="15"/>
      <c r="D54" s="18">
        <v>35000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15.6" x14ac:dyDescent="0.3">
      <c r="A55" s="27" t="s">
        <v>98</v>
      </c>
      <c r="B55" s="22" t="s">
        <v>99</v>
      </c>
      <c r="C55" s="15"/>
      <c r="D55" s="18">
        <v>35000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24" customFormat="1" ht="15.6" x14ac:dyDescent="0.3">
      <c r="A56" s="27" t="s">
        <v>100</v>
      </c>
      <c r="B56" s="22" t="s">
        <v>101</v>
      </c>
      <c r="C56" s="15"/>
      <c r="D56" s="18">
        <v>1069870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s="24" customFormat="1" ht="15.6" x14ac:dyDescent="0.3">
      <c r="A57" s="27" t="s">
        <v>102</v>
      </c>
      <c r="B57" s="22" t="s">
        <v>103</v>
      </c>
      <c r="C57" s="15"/>
      <c r="D57" s="18">
        <v>510000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5.6" x14ac:dyDescent="0.3">
      <c r="A58" s="57" t="s">
        <v>104</v>
      </c>
      <c r="B58" s="58" t="s">
        <v>105</v>
      </c>
      <c r="C58" s="53"/>
      <c r="D58" s="53">
        <v>850000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5.6" x14ac:dyDescent="0.3">
      <c r="A59" s="57" t="s">
        <v>106</v>
      </c>
      <c r="B59" s="58" t="s">
        <v>107</v>
      </c>
      <c r="C59" s="53"/>
      <c r="D59" s="53">
        <v>200000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5.6" x14ac:dyDescent="0.3">
      <c r="A60" s="57" t="s">
        <v>108</v>
      </c>
      <c r="B60" s="58" t="s">
        <v>109</v>
      </c>
      <c r="C60" s="53"/>
      <c r="D60" s="53">
        <v>80000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5.6" x14ac:dyDescent="0.3">
      <c r="A61" s="57" t="s">
        <v>110</v>
      </c>
      <c r="B61" s="58" t="s">
        <v>111</v>
      </c>
      <c r="C61" s="53"/>
      <c r="D61" s="53">
        <v>100000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5.6" x14ac:dyDescent="0.3">
      <c r="A62" s="57" t="s">
        <v>112</v>
      </c>
      <c r="B62" s="58" t="s">
        <v>113</v>
      </c>
      <c r="C62" s="53"/>
      <c r="D62" s="53">
        <v>25000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5.6" x14ac:dyDescent="0.3">
      <c r="A63" s="57" t="s">
        <v>114</v>
      </c>
      <c r="B63" s="58" t="s">
        <v>115</v>
      </c>
      <c r="C63" s="53"/>
      <c r="D63" s="53">
        <v>50000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5.6" x14ac:dyDescent="0.3">
      <c r="A64" s="57" t="s">
        <v>116</v>
      </c>
      <c r="B64" s="58" t="s">
        <v>117</v>
      </c>
      <c r="C64" s="53"/>
      <c r="D64" s="53">
        <v>50000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5.6" x14ac:dyDescent="0.3">
      <c r="A65" s="27" t="s">
        <v>118</v>
      </c>
      <c r="B65" s="22" t="s">
        <v>119</v>
      </c>
      <c r="C65" s="15">
        <f>+D65/12</f>
        <v>0</v>
      </c>
      <c r="D65" s="69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5.6" x14ac:dyDescent="0.3">
      <c r="A66" s="27" t="s">
        <v>120</v>
      </c>
      <c r="B66" s="22" t="s">
        <v>121</v>
      </c>
      <c r="C66" s="15"/>
      <c r="D66" s="18">
        <v>100000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19" ht="15.6" x14ac:dyDescent="0.3">
      <c r="A67" s="27" t="s">
        <v>122</v>
      </c>
      <c r="B67" s="22" t="s">
        <v>123</v>
      </c>
      <c r="C67" s="15"/>
      <c r="D67" s="18">
        <v>100000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5.6" x14ac:dyDescent="0.3">
      <c r="A68" s="27" t="s">
        <v>124</v>
      </c>
      <c r="B68" s="22" t="s">
        <v>125</v>
      </c>
      <c r="C68" s="15"/>
      <c r="D68" s="18">
        <v>75000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5.6" x14ac:dyDescent="0.3">
      <c r="A69" s="29" t="s">
        <v>126</v>
      </c>
      <c r="B69" s="17" t="s">
        <v>127</v>
      </c>
      <c r="C69" s="15"/>
      <c r="D69" s="18">
        <f>50000-17100</f>
        <v>32900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19" ht="15.6" x14ac:dyDescent="0.3">
      <c r="A70" s="29"/>
      <c r="B70" s="30" t="s">
        <v>128</v>
      </c>
      <c r="C70" s="15"/>
      <c r="D70" s="31">
        <f>SUM(D10:D69)</f>
        <v>32303900</v>
      </c>
    </row>
    <row r="72" spans="1:19" x14ac:dyDescent="0.2">
      <c r="D72" s="33"/>
      <c r="I72" s="1"/>
    </row>
    <row r="73" spans="1:19" x14ac:dyDescent="0.2">
      <c r="D73" s="33"/>
    </row>
    <row r="74" spans="1:19" x14ac:dyDescent="0.2">
      <c r="D74" s="33"/>
    </row>
    <row r="75" spans="1:19" x14ac:dyDescent="0.2">
      <c r="D75" s="33"/>
    </row>
  </sheetData>
  <mergeCells count="5">
    <mergeCell ref="A1:D1"/>
    <mergeCell ref="A2:S2"/>
    <mergeCell ref="A3:S3"/>
    <mergeCell ref="A4:D4"/>
    <mergeCell ref="A5:D5"/>
  </mergeCells>
  <pageMargins left="0.7" right="0.7" top="0.75" bottom="0.75" header="0.3" footer="0.3"/>
  <pageSetup paperSize="5" scale="6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77"/>
  <sheetViews>
    <sheetView topLeftCell="A4" workbookViewId="0">
      <selection activeCell="G71" sqref="G71"/>
    </sheetView>
  </sheetViews>
  <sheetFormatPr baseColWidth="10" defaultColWidth="14.109375" defaultRowHeight="12" x14ac:dyDescent="0.25"/>
  <cols>
    <col min="1" max="1" width="3.44140625" style="2" customWidth="1"/>
    <col min="2" max="2" width="1.6640625" style="2" customWidth="1"/>
    <col min="3" max="3" width="12" style="2" customWidth="1"/>
    <col min="4" max="4" width="39.6640625" style="32" customWidth="1"/>
    <col min="5" max="5" width="18.33203125" style="2" customWidth="1"/>
    <col min="6" max="6" width="17.77734375" style="35" customWidth="1"/>
    <col min="7" max="7" width="17.77734375" style="36" customWidth="1"/>
    <col min="8" max="16384" width="14.109375" style="2"/>
  </cols>
  <sheetData>
    <row r="1" spans="3:7" ht="21" x14ac:dyDescent="0.4">
      <c r="C1" s="72"/>
      <c r="D1" s="72"/>
      <c r="E1" s="72"/>
    </row>
    <row r="2" spans="3:7" ht="21" x14ac:dyDescent="0.4">
      <c r="C2" s="77" t="s">
        <v>0</v>
      </c>
      <c r="D2" s="77"/>
      <c r="E2" s="77"/>
      <c r="F2" s="77"/>
    </row>
    <row r="3" spans="3:7" ht="21" x14ac:dyDescent="0.4">
      <c r="C3" s="74" t="s">
        <v>153</v>
      </c>
      <c r="D3" s="74"/>
      <c r="E3" s="74"/>
      <c r="F3" s="74"/>
    </row>
    <row r="4" spans="3:7" ht="21" x14ac:dyDescent="0.4">
      <c r="C4" s="75"/>
      <c r="D4" s="75"/>
      <c r="E4" s="75"/>
    </row>
    <row r="5" spans="3:7" ht="15.6" x14ac:dyDescent="0.3">
      <c r="C5" s="76"/>
      <c r="D5" s="76"/>
      <c r="E5" s="76"/>
    </row>
    <row r="6" spans="3:7" ht="15.6" x14ac:dyDescent="0.3">
      <c r="C6" s="34"/>
      <c r="D6" s="34" t="s">
        <v>1</v>
      </c>
      <c r="E6" s="4">
        <v>27303900</v>
      </c>
      <c r="F6" s="37" t="s">
        <v>129</v>
      </c>
      <c r="G6" s="38" t="s">
        <v>130</v>
      </c>
    </row>
    <row r="7" spans="3:7" s="7" customFormat="1" ht="15.6" x14ac:dyDescent="0.3">
      <c r="C7" s="5" t="s">
        <v>2</v>
      </c>
      <c r="D7" s="5" t="s">
        <v>3</v>
      </c>
      <c r="E7" s="5"/>
      <c r="F7" s="39" t="s">
        <v>131</v>
      </c>
      <c r="G7" s="40" t="s">
        <v>132</v>
      </c>
    </row>
    <row r="8" spans="3:7" s="7" customFormat="1" ht="15.6" x14ac:dyDescent="0.3">
      <c r="C8" s="5"/>
      <c r="D8" s="8"/>
      <c r="E8" s="5"/>
      <c r="F8" s="39"/>
      <c r="G8" s="40"/>
    </row>
    <row r="9" spans="3:7" ht="15.6" x14ac:dyDescent="0.3">
      <c r="C9" s="9"/>
      <c r="D9" s="10"/>
      <c r="E9" s="9"/>
      <c r="F9" s="18"/>
      <c r="G9" s="41"/>
    </row>
    <row r="10" spans="3:7" ht="15.6" x14ac:dyDescent="0.3">
      <c r="C10" s="13" t="s">
        <v>18</v>
      </c>
      <c r="D10" s="14" t="s">
        <v>19</v>
      </c>
      <c r="E10" s="15">
        <f>1200000*12+120000</f>
        <v>14520000</v>
      </c>
      <c r="F10" s="18"/>
      <c r="G10" s="42">
        <f t="shared" ref="G10:G45" si="0">SUM(E10:F10)</f>
        <v>14520000</v>
      </c>
    </row>
    <row r="11" spans="3:7" ht="15.6" x14ac:dyDescent="0.3">
      <c r="C11" s="67" t="s">
        <v>151</v>
      </c>
      <c r="D11" s="68" t="s">
        <v>154</v>
      </c>
      <c r="E11" s="69"/>
      <c r="F11" s="69">
        <v>150000</v>
      </c>
      <c r="G11" s="42">
        <v>150000</v>
      </c>
    </row>
    <row r="12" spans="3:7" ht="15.6" x14ac:dyDescent="0.3">
      <c r="C12" s="16" t="s">
        <v>20</v>
      </c>
      <c r="D12" s="17" t="s">
        <v>21</v>
      </c>
      <c r="E12" s="18">
        <f>1224000-120000+96000</f>
        <v>1200000</v>
      </c>
      <c r="F12" s="18">
        <v>300000</v>
      </c>
      <c r="G12" s="42">
        <f>+E12+F12</f>
        <v>1500000</v>
      </c>
    </row>
    <row r="13" spans="3:7" ht="15.6" x14ac:dyDescent="0.3">
      <c r="C13" s="19" t="s">
        <v>22</v>
      </c>
      <c r="D13" s="20" t="s">
        <v>23</v>
      </c>
      <c r="E13" s="18">
        <f>140000*12</f>
        <v>1680000</v>
      </c>
      <c r="F13" s="18"/>
      <c r="G13" s="42">
        <f t="shared" si="0"/>
        <v>1680000</v>
      </c>
    </row>
    <row r="14" spans="3:7" ht="15.6" x14ac:dyDescent="0.3">
      <c r="C14" s="16" t="s">
        <v>24</v>
      </c>
      <c r="D14" s="17" t="s">
        <v>25</v>
      </c>
      <c r="E14" s="18">
        <v>1350000</v>
      </c>
      <c r="F14" s="18">
        <v>200000</v>
      </c>
      <c r="G14" s="42">
        <f t="shared" si="0"/>
        <v>1550000</v>
      </c>
    </row>
    <row r="15" spans="3:7" ht="15.6" x14ac:dyDescent="0.3">
      <c r="C15" s="16" t="s">
        <v>26</v>
      </c>
      <c r="D15" s="17" t="s">
        <v>133</v>
      </c>
      <c r="E15" s="18">
        <v>250000</v>
      </c>
      <c r="F15" s="18"/>
      <c r="G15" s="43">
        <f t="shared" si="0"/>
        <v>250000</v>
      </c>
    </row>
    <row r="16" spans="3:7" ht="15.6" x14ac:dyDescent="0.3">
      <c r="C16" s="16" t="s">
        <v>28</v>
      </c>
      <c r="D16" s="17" t="s">
        <v>134</v>
      </c>
      <c r="E16" s="18">
        <v>150000</v>
      </c>
      <c r="F16" s="18"/>
      <c r="G16" s="42">
        <f t="shared" si="0"/>
        <v>150000</v>
      </c>
    </row>
    <row r="17" spans="3:7" ht="15.6" x14ac:dyDescent="0.3">
      <c r="C17" s="67" t="s">
        <v>140</v>
      </c>
      <c r="D17" s="68" t="s">
        <v>143</v>
      </c>
      <c r="E17" s="69"/>
      <c r="F17" s="69">
        <v>1500000</v>
      </c>
      <c r="G17" s="42">
        <v>1500000</v>
      </c>
    </row>
    <row r="18" spans="3:7" ht="15.6" x14ac:dyDescent="0.3">
      <c r="C18" s="16" t="s">
        <v>30</v>
      </c>
      <c r="D18" s="17" t="s">
        <v>31</v>
      </c>
      <c r="E18" s="18">
        <v>90000</v>
      </c>
      <c r="F18" s="18"/>
      <c r="G18" s="42">
        <f t="shared" si="0"/>
        <v>90000</v>
      </c>
    </row>
    <row r="19" spans="3:7" ht="15.6" x14ac:dyDescent="0.3">
      <c r="C19" s="16" t="s">
        <v>141</v>
      </c>
      <c r="D19" s="17" t="s">
        <v>142</v>
      </c>
      <c r="E19" s="18"/>
      <c r="F19" s="18">
        <v>1265000</v>
      </c>
      <c r="G19" s="42">
        <f>+F19</f>
        <v>1265000</v>
      </c>
    </row>
    <row r="20" spans="3:7" ht="15.6" x14ac:dyDescent="0.3">
      <c r="C20" s="16" t="s">
        <v>32</v>
      </c>
      <c r="D20" s="17" t="s">
        <v>33</v>
      </c>
      <c r="E20" s="18">
        <v>387000</v>
      </c>
      <c r="F20" s="18"/>
      <c r="G20" s="42">
        <f t="shared" si="0"/>
        <v>387000</v>
      </c>
    </row>
    <row r="21" spans="3:7" ht="15.6" x14ac:dyDescent="0.3">
      <c r="C21" s="16" t="s">
        <v>34</v>
      </c>
      <c r="D21" s="17" t="s">
        <v>35</v>
      </c>
      <c r="E21" s="69">
        <v>744000</v>
      </c>
      <c r="F21" s="18">
        <v>-50000</v>
      </c>
      <c r="G21" s="42">
        <f t="shared" si="0"/>
        <v>694000</v>
      </c>
    </row>
    <row r="22" spans="3:7" ht="15.6" x14ac:dyDescent="0.3">
      <c r="C22" s="16" t="s">
        <v>36</v>
      </c>
      <c r="D22" s="17" t="s">
        <v>37</v>
      </c>
      <c r="E22" s="69">
        <v>780000</v>
      </c>
      <c r="F22" s="18">
        <v>-50000</v>
      </c>
      <c r="G22" s="42">
        <f t="shared" si="0"/>
        <v>730000</v>
      </c>
    </row>
    <row r="23" spans="3:7" ht="15.6" x14ac:dyDescent="0.3">
      <c r="C23" s="16" t="s">
        <v>38</v>
      </c>
      <c r="D23" s="17" t="s">
        <v>135</v>
      </c>
      <c r="E23" s="18">
        <f>11000*12</f>
        <v>132000</v>
      </c>
      <c r="F23" s="18">
        <v>100000</v>
      </c>
      <c r="G23" s="42">
        <f t="shared" si="0"/>
        <v>232000</v>
      </c>
    </row>
    <row r="24" spans="3:7" ht="15.6" x14ac:dyDescent="0.3">
      <c r="C24" s="21" t="s">
        <v>40</v>
      </c>
      <c r="D24" s="22" t="s">
        <v>41</v>
      </c>
      <c r="E24" s="18">
        <f>16000*12</f>
        <v>192000</v>
      </c>
      <c r="F24" s="18">
        <v>75000</v>
      </c>
      <c r="G24" s="42">
        <f t="shared" si="0"/>
        <v>267000</v>
      </c>
    </row>
    <row r="25" spans="3:7" ht="15.6" x14ac:dyDescent="0.3">
      <c r="C25" s="21" t="s">
        <v>42</v>
      </c>
      <c r="D25" s="22" t="s">
        <v>43</v>
      </c>
      <c r="E25" s="18">
        <f>28000*12+40000</f>
        <v>376000</v>
      </c>
      <c r="F25" s="18">
        <v>75000</v>
      </c>
      <c r="G25" s="42">
        <f t="shared" si="0"/>
        <v>451000</v>
      </c>
    </row>
    <row r="26" spans="3:7" s="24" customFormat="1" ht="15.6" x14ac:dyDescent="0.3">
      <c r="C26" s="21" t="s">
        <v>44</v>
      </c>
      <c r="D26" s="22" t="s">
        <v>45</v>
      </c>
      <c r="E26" s="18">
        <f>26000*12</f>
        <v>312000</v>
      </c>
      <c r="F26" s="18">
        <v>150000</v>
      </c>
      <c r="G26" s="44">
        <f t="shared" si="0"/>
        <v>462000</v>
      </c>
    </row>
    <row r="27" spans="3:7" ht="15.6" x14ac:dyDescent="0.3">
      <c r="C27" s="21" t="s">
        <v>46</v>
      </c>
      <c r="D27" s="22" t="s">
        <v>47</v>
      </c>
      <c r="E27" s="18">
        <v>200000</v>
      </c>
      <c r="F27" s="18"/>
      <c r="G27" s="42">
        <f t="shared" si="0"/>
        <v>200000</v>
      </c>
    </row>
    <row r="28" spans="3:7" ht="15.6" x14ac:dyDescent="0.3">
      <c r="C28" s="21" t="s">
        <v>48</v>
      </c>
      <c r="D28" s="22" t="s">
        <v>49</v>
      </c>
      <c r="E28" s="18">
        <v>225000</v>
      </c>
      <c r="F28" s="18">
        <v>75000</v>
      </c>
      <c r="G28" s="42">
        <f t="shared" si="0"/>
        <v>300000</v>
      </c>
    </row>
    <row r="29" spans="3:7" ht="15.6" x14ac:dyDescent="0.3">
      <c r="C29" s="21" t="s">
        <v>50</v>
      </c>
      <c r="D29" s="22" t="s">
        <v>139</v>
      </c>
      <c r="E29" s="18">
        <v>30000</v>
      </c>
      <c r="F29" s="18"/>
      <c r="G29" s="42">
        <v>30000</v>
      </c>
    </row>
    <row r="30" spans="3:7" ht="15.6" x14ac:dyDescent="0.3">
      <c r="C30" s="21" t="s">
        <v>52</v>
      </c>
      <c r="D30" s="22" t="s">
        <v>53</v>
      </c>
      <c r="E30" s="18">
        <v>40000</v>
      </c>
      <c r="F30" s="18"/>
      <c r="G30" s="42">
        <f t="shared" si="0"/>
        <v>40000</v>
      </c>
    </row>
    <row r="31" spans="3:7" ht="15.6" x14ac:dyDescent="0.3">
      <c r="C31" s="25" t="s">
        <v>54</v>
      </c>
      <c r="D31" s="26" t="s">
        <v>55</v>
      </c>
      <c r="E31" s="18">
        <v>40000</v>
      </c>
      <c r="F31" s="18">
        <v>155130</v>
      </c>
      <c r="G31" s="42">
        <f t="shared" si="0"/>
        <v>195130</v>
      </c>
    </row>
    <row r="32" spans="3:7" ht="15.6" x14ac:dyDescent="0.3">
      <c r="C32" s="21" t="s">
        <v>56</v>
      </c>
      <c r="D32" s="22" t="s">
        <v>136</v>
      </c>
      <c r="E32" s="18">
        <v>100000</v>
      </c>
      <c r="F32" s="18"/>
      <c r="G32" s="42">
        <f t="shared" si="0"/>
        <v>100000</v>
      </c>
    </row>
    <row r="33" spans="3:7" ht="15.6" x14ac:dyDescent="0.3">
      <c r="C33" s="21" t="s">
        <v>58</v>
      </c>
      <c r="D33" s="22" t="s">
        <v>59</v>
      </c>
      <c r="E33" s="18">
        <v>150000</v>
      </c>
      <c r="F33" s="18">
        <v>150000</v>
      </c>
      <c r="G33" s="42">
        <f t="shared" si="0"/>
        <v>300000</v>
      </c>
    </row>
    <row r="34" spans="3:7" ht="15.6" x14ac:dyDescent="0.3">
      <c r="C34" s="21" t="s">
        <v>60</v>
      </c>
      <c r="D34" s="22" t="s">
        <v>61</v>
      </c>
      <c r="E34" s="18">
        <v>25000</v>
      </c>
      <c r="F34" s="18"/>
      <c r="G34" s="42">
        <v>25000</v>
      </c>
    </row>
    <row r="35" spans="3:7" ht="15.6" x14ac:dyDescent="0.3">
      <c r="C35" s="21" t="s">
        <v>62</v>
      </c>
      <c r="D35" s="22" t="s">
        <v>63</v>
      </c>
      <c r="E35" s="18">
        <v>75000</v>
      </c>
      <c r="F35" s="18"/>
      <c r="G35" s="42">
        <f t="shared" si="0"/>
        <v>75000</v>
      </c>
    </row>
    <row r="36" spans="3:7" ht="15.6" x14ac:dyDescent="0.3">
      <c r="C36" s="21" t="s">
        <v>64</v>
      </c>
      <c r="D36" s="22" t="s">
        <v>65</v>
      </c>
      <c r="E36" s="18">
        <v>50000</v>
      </c>
      <c r="F36" s="18"/>
      <c r="G36" s="42">
        <f t="shared" si="0"/>
        <v>50000</v>
      </c>
    </row>
    <row r="37" spans="3:7" ht="15.6" x14ac:dyDescent="0.3">
      <c r="C37" s="21" t="s">
        <v>66</v>
      </c>
      <c r="D37" s="22" t="s">
        <v>67</v>
      </c>
      <c r="E37" s="18">
        <v>50000</v>
      </c>
      <c r="F37" s="18"/>
      <c r="G37" s="42">
        <f t="shared" si="0"/>
        <v>50000</v>
      </c>
    </row>
    <row r="38" spans="3:7" ht="15.6" x14ac:dyDescent="0.3">
      <c r="C38" s="21" t="s">
        <v>68</v>
      </c>
      <c r="D38" s="17" t="s">
        <v>69</v>
      </c>
      <c r="E38" s="18">
        <v>140000</v>
      </c>
      <c r="F38" s="18"/>
      <c r="G38" s="42">
        <f t="shared" si="0"/>
        <v>140000</v>
      </c>
    </row>
    <row r="39" spans="3:7" ht="15.6" x14ac:dyDescent="0.3">
      <c r="C39" s="21" t="s">
        <v>70</v>
      </c>
      <c r="D39" s="17" t="s">
        <v>71</v>
      </c>
      <c r="E39" s="18">
        <v>75000</v>
      </c>
      <c r="F39" s="18"/>
      <c r="G39" s="42">
        <f t="shared" si="0"/>
        <v>75000</v>
      </c>
    </row>
    <row r="40" spans="3:7" ht="15.6" x14ac:dyDescent="0.3">
      <c r="C40" s="27" t="s">
        <v>72</v>
      </c>
      <c r="D40" s="22" t="s">
        <v>73</v>
      </c>
      <c r="E40" s="18">
        <v>75000</v>
      </c>
      <c r="F40" s="18">
        <v>25000</v>
      </c>
      <c r="G40" s="42">
        <f t="shared" si="0"/>
        <v>100000</v>
      </c>
    </row>
    <row r="41" spans="3:7" ht="16.2" customHeight="1" x14ac:dyDescent="0.3">
      <c r="C41" s="27" t="s">
        <v>74</v>
      </c>
      <c r="D41" s="22" t="s">
        <v>146</v>
      </c>
      <c r="E41" s="18">
        <v>18000</v>
      </c>
      <c r="F41" s="18"/>
      <c r="G41" s="42">
        <f t="shared" si="0"/>
        <v>18000</v>
      </c>
    </row>
    <row r="42" spans="3:7" ht="16.2" customHeight="1" x14ac:dyDescent="0.3">
      <c r="C42" s="70" t="s">
        <v>147</v>
      </c>
      <c r="D42" s="71" t="s">
        <v>148</v>
      </c>
      <c r="E42" s="69"/>
      <c r="F42" s="69">
        <v>500000</v>
      </c>
      <c r="G42" s="42">
        <v>500000</v>
      </c>
    </row>
    <row r="43" spans="3:7" ht="15.6" x14ac:dyDescent="0.3">
      <c r="C43" s="27" t="s">
        <v>76</v>
      </c>
      <c r="D43" s="22" t="s">
        <v>77</v>
      </c>
      <c r="E43" s="18">
        <v>125000</v>
      </c>
      <c r="F43" s="18">
        <v>25000</v>
      </c>
      <c r="G43" s="42">
        <f t="shared" si="0"/>
        <v>150000</v>
      </c>
    </row>
    <row r="44" spans="3:7" ht="15.6" x14ac:dyDescent="0.3">
      <c r="C44" s="27" t="s">
        <v>78</v>
      </c>
      <c r="D44" s="22" t="s">
        <v>79</v>
      </c>
      <c r="E44" s="18">
        <v>150000</v>
      </c>
      <c r="F44" s="18">
        <v>50000</v>
      </c>
      <c r="G44" s="42">
        <f t="shared" si="0"/>
        <v>200000</v>
      </c>
    </row>
    <row r="45" spans="3:7" ht="15.6" x14ac:dyDescent="0.3">
      <c r="C45" s="27" t="s">
        <v>80</v>
      </c>
      <c r="D45" s="22" t="s">
        <v>81</v>
      </c>
      <c r="E45" s="18">
        <v>175000</v>
      </c>
      <c r="F45" s="18">
        <v>75000</v>
      </c>
      <c r="G45" s="42">
        <f t="shared" si="0"/>
        <v>250000</v>
      </c>
    </row>
    <row r="46" spans="3:7" ht="15.6" x14ac:dyDescent="0.3">
      <c r="C46" s="27" t="s">
        <v>82</v>
      </c>
      <c r="D46" s="22" t="s">
        <v>83</v>
      </c>
      <c r="E46" s="18">
        <v>50000</v>
      </c>
      <c r="F46" s="18"/>
      <c r="G46" s="42">
        <f t="shared" ref="G46:G68" si="1">SUM(E46:F46)</f>
        <v>50000</v>
      </c>
    </row>
    <row r="47" spans="3:7" ht="15.6" x14ac:dyDescent="0.3">
      <c r="C47" s="27" t="s">
        <v>84</v>
      </c>
      <c r="D47" s="22" t="s">
        <v>85</v>
      </c>
      <c r="E47" s="18">
        <v>50000</v>
      </c>
      <c r="F47" s="18"/>
      <c r="G47" s="42">
        <f t="shared" si="1"/>
        <v>50000</v>
      </c>
    </row>
    <row r="48" spans="3:7" ht="15.6" x14ac:dyDescent="0.3">
      <c r="C48" s="27" t="s">
        <v>86</v>
      </c>
      <c r="D48" s="22" t="s">
        <v>145</v>
      </c>
      <c r="E48" s="18">
        <v>25000</v>
      </c>
      <c r="F48" s="18"/>
      <c r="G48" s="42">
        <v>25000</v>
      </c>
    </row>
    <row r="49" spans="3:8" ht="15.6" x14ac:dyDescent="0.3">
      <c r="C49" s="27" t="s">
        <v>88</v>
      </c>
      <c r="D49" s="22" t="s">
        <v>137</v>
      </c>
      <c r="E49" s="18">
        <v>50000</v>
      </c>
      <c r="F49" s="18"/>
      <c r="G49" s="42">
        <f t="shared" si="1"/>
        <v>50000</v>
      </c>
    </row>
    <row r="50" spans="3:8" ht="15.6" x14ac:dyDescent="0.3">
      <c r="C50" s="27" t="s">
        <v>90</v>
      </c>
      <c r="D50" s="22" t="s">
        <v>91</v>
      </c>
      <c r="E50" s="18">
        <v>40000</v>
      </c>
      <c r="F50" s="18">
        <v>10000</v>
      </c>
      <c r="G50" s="42">
        <f t="shared" si="1"/>
        <v>50000</v>
      </c>
    </row>
    <row r="51" spans="3:8" ht="15.6" x14ac:dyDescent="0.3">
      <c r="C51" s="27" t="s">
        <v>92</v>
      </c>
      <c r="D51" s="22" t="s">
        <v>93</v>
      </c>
      <c r="E51" s="18">
        <v>30000</v>
      </c>
      <c r="F51" s="18">
        <v>50000</v>
      </c>
      <c r="G51" s="42">
        <f t="shared" si="1"/>
        <v>80000</v>
      </c>
    </row>
    <row r="52" spans="3:8" ht="15.6" x14ac:dyDescent="0.3">
      <c r="C52" s="27" t="s">
        <v>94</v>
      </c>
      <c r="D52" s="22" t="s">
        <v>144</v>
      </c>
      <c r="E52" s="18">
        <v>10000</v>
      </c>
      <c r="F52" s="18"/>
      <c r="G52" s="44">
        <v>10000</v>
      </c>
    </row>
    <row r="53" spans="3:8" ht="15.6" x14ac:dyDescent="0.3">
      <c r="C53" s="27" t="s">
        <v>96</v>
      </c>
      <c r="D53" s="22" t="s">
        <v>97</v>
      </c>
      <c r="E53" s="18">
        <v>35000</v>
      </c>
      <c r="F53" s="18"/>
      <c r="G53" s="44">
        <f t="shared" si="1"/>
        <v>35000</v>
      </c>
    </row>
    <row r="54" spans="3:8" ht="15.6" x14ac:dyDescent="0.3">
      <c r="C54" s="27" t="s">
        <v>98</v>
      </c>
      <c r="D54" s="22" t="s">
        <v>99</v>
      </c>
      <c r="E54" s="18">
        <v>35000</v>
      </c>
      <c r="F54" s="18"/>
      <c r="G54" s="44">
        <v>35000</v>
      </c>
    </row>
    <row r="55" spans="3:8" s="24" customFormat="1" ht="15.6" x14ac:dyDescent="0.3">
      <c r="C55" s="27" t="s">
        <v>100</v>
      </c>
      <c r="D55" s="22" t="s">
        <v>101</v>
      </c>
      <c r="E55" s="18">
        <v>1020000</v>
      </c>
      <c r="F55" s="18">
        <v>49870</v>
      </c>
      <c r="G55" s="44">
        <f t="shared" si="1"/>
        <v>1069870</v>
      </c>
    </row>
    <row r="56" spans="3:8" s="24" customFormat="1" ht="15.6" x14ac:dyDescent="0.3">
      <c r="C56" s="27" t="s">
        <v>102</v>
      </c>
      <c r="D56" s="22" t="s">
        <v>103</v>
      </c>
      <c r="E56" s="18">
        <v>510000</v>
      </c>
      <c r="F56" s="45"/>
      <c r="G56" s="44">
        <f t="shared" si="1"/>
        <v>510000</v>
      </c>
    </row>
    <row r="57" spans="3:8" ht="15.6" x14ac:dyDescent="0.3">
      <c r="C57" s="27" t="s">
        <v>104</v>
      </c>
      <c r="D57" s="22" t="s">
        <v>105</v>
      </c>
      <c r="E57" s="18">
        <v>700000</v>
      </c>
      <c r="F57" s="18">
        <v>150000</v>
      </c>
      <c r="G57" s="44">
        <f t="shared" si="1"/>
        <v>850000</v>
      </c>
    </row>
    <row r="58" spans="3:8" ht="15.6" x14ac:dyDescent="0.3">
      <c r="C58" s="27" t="s">
        <v>106</v>
      </c>
      <c r="D58" s="22" t="s">
        <v>107</v>
      </c>
      <c r="E58" s="18">
        <v>200000</v>
      </c>
      <c r="F58" s="18"/>
      <c r="G58" s="42">
        <f t="shared" si="1"/>
        <v>200000</v>
      </c>
    </row>
    <row r="59" spans="3:8" ht="15.6" x14ac:dyDescent="0.3">
      <c r="C59" s="27" t="s">
        <v>108</v>
      </c>
      <c r="D59" s="22" t="s">
        <v>109</v>
      </c>
      <c r="E59" s="18">
        <v>30000</v>
      </c>
      <c r="F59" s="18">
        <v>50000</v>
      </c>
      <c r="G59" s="42">
        <f t="shared" si="1"/>
        <v>80000</v>
      </c>
      <c r="H59" s="33"/>
    </row>
    <row r="60" spans="3:8" ht="15.6" x14ac:dyDescent="0.3">
      <c r="C60" s="27" t="s">
        <v>110</v>
      </c>
      <c r="D60" s="22" t="s">
        <v>111</v>
      </c>
      <c r="E60" s="18">
        <v>100000</v>
      </c>
      <c r="F60" s="18"/>
      <c r="G60" s="42">
        <f t="shared" si="1"/>
        <v>100000</v>
      </c>
    </row>
    <row r="61" spans="3:8" ht="15.6" x14ac:dyDescent="0.3">
      <c r="C61" s="27" t="s">
        <v>112</v>
      </c>
      <c r="D61" s="22" t="s">
        <v>113</v>
      </c>
      <c r="E61" s="18">
        <v>25000</v>
      </c>
      <c r="F61" s="18"/>
      <c r="G61" s="42">
        <f>SUM(E61:F61)</f>
        <v>25000</v>
      </c>
    </row>
    <row r="62" spans="3:8" ht="15.6" x14ac:dyDescent="0.3">
      <c r="C62" s="27" t="s">
        <v>114</v>
      </c>
      <c r="D62" s="22" t="s">
        <v>115</v>
      </c>
      <c r="E62" s="18">
        <v>50000</v>
      </c>
      <c r="F62" s="18"/>
      <c r="G62" s="42">
        <f t="shared" si="1"/>
        <v>50000</v>
      </c>
    </row>
    <row r="63" spans="3:8" ht="15.6" x14ac:dyDescent="0.3">
      <c r="C63" s="27" t="s">
        <v>116</v>
      </c>
      <c r="D63" s="22" t="s">
        <v>117</v>
      </c>
      <c r="E63" s="18">
        <v>50000</v>
      </c>
      <c r="F63" s="18"/>
      <c r="G63" s="42">
        <f t="shared" si="1"/>
        <v>50000</v>
      </c>
    </row>
    <row r="64" spans="3:8" ht="15.6" x14ac:dyDescent="0.3">
      <c r="C64" s="27" t="s">
        <v>118</v>
      </c>
      <c r="D64" s="22" t="s">
        <v>119</v>
      </c>
      <c r="E64" s="18">
        <v>80000</v>
      </c>
      <c r="F64" s="18"/>
      <c r="G64" s="42"/>
    </row>
    <row r="65" spans="3:8" ht="15.6" x14ac:dyDescent="0.3">
      <c r="C65" s="27" t="s">
        <v>120</v>
      </c>
      <c r="D65" s="22" t="s">
        <v>121</v>
      </c>
      <c r="E65" s="18">
        <v>100000</v>
      </c>
      <c r="F65" s="18"/>
      <c r="G65" s="42">
        <f t="shared" si="1"/>
        <v>100000</v>
      </c>
    </row>
    <row r="66" spans="3:8" ht="15.6" x14ac:dyDescent="0.3">
      <c r="C66" s="27" t="s">
        <v>122</v>
      </c>
      <c r="D66" s="22" t="s">
        <v>123</v>
      </c>
      <c r="E66" s="18">
        <v>100000</v>
      </c>
      <c r="F66" s="18"/>
      <c r="G66" s="42">
        <f t="shared" si="1"/>
        <v>100000</v>
      </c>
    </row>
    <row r="67" spans="3:8" ht="15.6" x14ac:dyDescent="0.3">
      <c r="C67" s="27" t="s">
        <v>124</v>
      </c>
      <c r="D67" s="22" t="s">
        <v>138</v>
      </c>
      <c r="E67" s="18">
        <v>75000</v>
      </c>
      <c r="F67" s="18"/>
      <c r="G67" s="42">
        <f t="shared" si="1"/>
        <v>75000</v>
      </c>
    </row>
    <row r="68" spans="3:8" ht="15.6" x14ac:dyDescent="0.3">
      <c r="C68" s="29" t="s">
        <v>126</v>
      </c>
      <c r="D68" s="17" t="s">
        <v>127</v>
      </c>
      <c r="E68" s="18">
        <v>32900</v>
      </c>
      <c r="F68" s="18"/>
      <c r="G68" s="42">
        <f t="shared" si="1"/>
        <v>32900</v>
      </c>
    </row>
    <row r="69" spans="3:8" ht="15.6" x14ac:dyDescent="0.3">
      <c r="C69" s="29"/>
      <c r="D69" s="46"/>
      <c r="E69" s="47"/>
      <c r="F69" s="18"/>
      <c r="G69" s="48"/>
    </row>
    <row r="70" spans="3:8" ht="15.6" x14ac:dyDescent="0.3">
      <c r="C70" s="29"/>
      <c r="D70" s="30" t="s">
        <v>128</v>
      </c>
      <c r="E70" s="47">
        <f>SUM(E10:E69)</f>
        <v>27303900</v>
      </c>
      <c r="F70" s="47">
        <f>SUM(F9:F69)</f>
        <v>5080000</v>
      </c>
      <c r="G70" s="49">
        <f>SUM(G10:G68)</f>
        <v>32303900</v>
      </c>
    </row>
    <row r="72" spans="3:8" s="35" customFormat="1" x14ac:dyDescent="0.25">
      <c r="C72" s="2"/>
      <c r="D72" s="32"/>
      <c r="E72" s="33"/>
      <c r="G72" s="36"/>
      <c r="H72" s="2"/>
    </row>
    <row r="73" spans="3:8" s="35" customFormat="1" ht="18" x14ac:dyDescent="0.35">
      <c r="C73" s="2"/>
      <c r="D73" s="32"/>
      <c r="E73" s="33"/>
      <c r="G73" s="65"/>
      <c r="H73" s="2"/>
    </row>
    <row r="74" spans="3:8" s="35" customFormat="1" x14ac:dyDescent="0.25">
      <c r="C74" s="2"/>
      <c r="D74" s="32"/>
      <c r="E74" s="33"/>
      <c r="G74" s="36"/>
      <c r="H74" s="2"/>
    </row>
    <row r="76" spans="3:8" x14ac:dyDescent="0.25">
      <c r="E76" s="33"/>
    </row>
    <row r="77" spans="3:8" ht="15.6" x14ac:dyDescent="0.3">
      <c r="E77" s="66"/>
    </row>
  </sheetData>
  <mergeCells count="5">
    <mergeCell ref="C1:E1"/>
    <mergeCell ref="C2:F2"/>
    <mergeCell ref="C3:F3"/>
    <mergeCell ref="C4:E4"/>
    <mergeCell ref="C5:E5"/>
  </mergeCells>
  <pageMargins left="0.7" right="0.7" top="0.75" bottom="0.75" header="0.3" footer="0.3"/>
  <pageSetup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74"/>
  <sheetViews>
    <sheetView tabSelected="1" topLeftCell="A16" workbookViewId="0">
      <selection activeCell="E65" sqref="E65"/>
    </sheetView>
  </sheetViews>
  <sheetFormatPr baseColWidth="10" defaultColWidth="14.109375" defaultRowHeight="12" x14ac:dyDescent="0.25"/>
  <cols>
    <col min="1" max="1" width="3.44140625" style="2" customWidth="1"/>
    <col min="2" max="2" width="1.6640625" style="2" customWidth="1"/>
    <col min="3" max="3" width="12" style="2" customWidth="1"/>
    <col min="4" max="4" width="39.6640625" style="32" customWidth="1"/>
    <col min="5" max="5" width="18.21875" style="2" customWidth="1"/>
    <col min="6" max="6" width="17.77734375" style="35" hidden="1" customWidth="1"/>
    <col min="7" max="16384" width="14.109375" style="2"/>
  </cols>
  <sheetData>
    <row r="1" spans="3:6" ht="21" x14ac:dyDescent="0.4">
      <c r="C1" s="72"/>
      <c r="D1" s="72"/>
      <c r="E1" s="72"/>
    </row>
    <row r="2" spans="3:6" ht="21" x14ac:dyDescent="0.4">
      <c r="C2" s="77" t="s">
        <v>0</v>
      </c>
      <c r="D2" s="77"/>
      <c r="E2" s="77"/>
      <c r="F2" s="77"/>
    </row>
    <row r="3" spans="3:6" ht="21" x14ac:dyDescent="0.4">
      <c r="C3" s="74" t="s">
        <v>153</v>
      </c>
      <c r="D3" s="74"/>
      <c r="E3" s="74"/>
      <c r="F3" s="74"/>
    </row>
    <row r="4" spans="3:6" ht="21" x14ac:dyDescent="0.4">
      <c r="C4" s="75"/>
      <c r="D4" s="75"/>
      <c r="E4" s="75"/>
    </row>
    <row r="5" spans="3:6" ht="15.6" x14ac:dyDescent="0.3">
      <c r="C5" s="76"/>
      <c r="D5" s="76"/>
      <c r="E5" s="76"/>
    </row>
    <row r="6" spans="3:6" ht="15.6" x14ac:dyDescent="0.3">
      <c r="C6" s="50"/>
      <c r="D6" s="50" t="s">
        <v>1</v>
      </c>
      <c r="E6" s="4">
        <v>32303900</v>
      </c>
      <c r="F6" s="37" t="s">
        <v>129</v>
      </c>
    </row>
    <row r="7" spans="3:6" s="7" customFormat="1" ht="15.6" x14ac:dyDescent="0.3">
      <c r="C7" s="5" t="s">
        <v>2</v>
      </c>
      <c r="D7" s="5" t="s">
        <v>3</v>
      </c>
      <c r="E7" s="5"/>
      <c r="F7" s="39" t="s">
        <v>131</v>
      </c>
    </row>
    <row r="8" spans="3:6" s="7" customFormat="1" ht="15.6" x14ac:dyDescent="0.3">
      <c r="C8" s="5"/>
      <c r="D8" s="8"/>
      <c r="E8" s="5"/>
      <c r="F8" s="39" t="s">
        <v>149</v>
      </c>
    </row>
    <row r="9" spans="3:6" ht="15.6" x14ac:dyDescent="0.3">
      <c r="C9" s="9"/>
      <c r="D9" s="10"/>
      <c r="E9" s="9"/>
      <c r="F9" s="18"/>
    </row>
    <row r="10" spans="3:6" ht="15.6" x14ac:dyDescent="0.3">
      <c r="C10" s="13" t="s">
        <v>18</v>
      </c>
      <c r="D10" s="14" t="s">
        <v>19</v>
      </c>
      <c r="E10" s="15">
        <f>1200000*12+120000</f>
        <v>14520000</v>
      </c>
      <c r="F10" s="18"/>
    </row>
    <row r="11" spans="3:6" ht="15.6" x14ac:dyDescent="0.3">
      <c r="C11" s="13" t="s">
        <v>151</v>
      </c>
      <c r="D11" s="14" t="s">
        <v>152</v>
      </c>
      <c r="E11" s="15">
        <v>150000</v>
      </c>
      <c r="F11" s="18"/>
    </row>
    <row r="12" spans="3:6" ht="15.6" x14ac:dyDescent="0.3">
      <c r="C12" s="16" t="s">
        <v>20</v>
      </c>
      <c r="D12" s="17" t="s">
        <v>21</v>
      </c>
      <c r="E12" s="18">
        <v>1500000</v>
      </c>
      <c r="F12" s="18"/>
    </row>
    <row r="13" spans="3:6" ht="15.6" x14ac:dyDescent="0.3">
      <c r="C13" s="19" t="s">
        <v>22</v>
      </c>
      <c r="D13" s="20" t="s">
        <v>23</v>
      </c>
      <c r="E13" s="18">
        <v>1680000</v>
      </c>
      <c r="F13" s="18"/>
    </row>
    <row r="14" spans="3:6" ht="15.6" x14ac:dyDescent="0.3">
      <c r="C14" s="16" t="s">
        <v>24</v>
      </c>
      <c r="D14" s="17" t="s">
        <v>25</v>
      </c>
      <c r="E14" s="18">
        <v>1550000</v>
      </c>
      <c r="F14" s="18"/>
    </row>
    <row r="15" spans="3:6" ht="15.6" x14ac:dyDescent="0.3">
      <c r="C15" s="16" t="s">
        <v>26</v>
      </c>
      <c r="D15" s="17" t="s">
        <v>133</v>
      </c>
      <c r="E15" s="18">
        <v>250000</v>
      </c>
      <c r="F15" s="18"/>
    </row>
    <row r="16" spans="3:6" ht="15.6" x14ac:dyDescent="0.3">
      <c r="C16" s="16" t="s">
        <v>28</v>
      </c>
      <c r="D16" s="17" t="s">
        <v>134</v>
      </c>
      <c r="E16" s="18">
        <v>150000</v>
      </c>
      <c r="F16" s="18"/>
    </row>
    <row r="17" spans="3:9" ht="15.6" x14ac:dyDescent="0.3">
      <c r="C17" s="16" t="s">
        <v>140</v>
      </c>
      <c r="D17" s="17" t="s">
        <v>143</v>
      </c>
      <c r="E17" s="18">
        <v>1500000</v>
      </c>
      <c r="F17" s="18"/>
    </row>
    <row r="18" spans="3:9" ht="15.6" x14ac:dyDescent="0.3">
      <c r="C18" s="51" t="s">
        <v>30</v>
      </c>
      <c r="D18" s="52" t="s">
        <v>31</v>
      </c>
      <c r="E18" s="53">
        <v>90000</v>
      </c>
      <c r="F18" s="53"/>
    </row>
    <row r="19" spans="3:9" ht="15.6" x14ac:dyDescent="0.3">
      <c r="C19" s="51" t="s">
        <v>141</v>
      </c>
      <c r="D19" s="52" t="s">
        <v>159</v>
      </c>
      <c r="E19" s="53">
        <v>1265000</v>
      </c>
      <c r="F19" s="53"/>
    </row>
    <row r="20" spans="3:9" ht="15.6" x14ac:dyDescent="0.3">
      <c r="C20" s="51" t="s">
        <v>32</v>
      </c>
      <c r="D20" s="52" t="s">
        <v>33</v>
      </c>
      <c r="E20" s="53">
        <v>387000</v>
      </c>
      <c r="F20" s="53"/>
    </row>
    <row r="21" spans="3:9" ht="15.6" x14ac:dyDescent="0.3">
      <c r="C21" s="51" t="s">
        <v>34</v>
      </c>
      <c r="D21" s="52" t="s">
        <v>35</v>
      </c>
      <c r="E21" s="53">
        <v>694000</v>
      </c>
      <c r="F21" s="53"/>
    </row>
    <row r="22" spans="3:9" ht="15.6" x14ac:dyDescent="0.3">
      <c r="C22" s="51" t="s">
        <v>36</v>
      </c>
      <c r="D22" s="52" t="s">
        <v>37</v>
      </c>
      <c r="E22" s="53">
        <v>730000</v>
      </c>
      <c r="F22" s="53"/>
    </row>
    <row r="23" spans="3:9" ht="15.6" x14ac:dyDescent="0.3">
      <c r="C23" s="51" t="s">
        <v>38</v>
      </c>
      <c r="D23" s="52" t="s">
        <v>135</v>
      </c>
      <c r="E23" s="53">
        <v>232000</v>
      </c>
      <c r="F23" s="53"/>
      <c r="I23" s="33"/>
    </row>
    <row r="24" spans="3:9" ht="15.6" x14ac:dyDescent="0.3">
      <c r="C24" s="59" t="s">
        <v>40</v>
      </c>
      <c r="D24" s="58" t="s">
        <v>41</v>
      </c>
      <c r="E24" s="53">
        <v>267000</v>
      </c>
      <c r="F24" s="53"/>
    </row>
    <row r="25" spans="3:9" ht="15.6" x14ac:dyDescent="0.3">
      <c r="C25" s="59" t="s">
        <v>42</v>
      </c>
      <c r="D25" s="58" t="s">
        <v>43</v>
      </c>
      <c r="E25" s="53">
        <v>451000</v>
      </c>
      <c r="F25" s="53"/>
    </row>
    <row r="26" spans="3:9" s="24" customFormat="1" ht="15.6" x14ac:dyDescent="0.3">
      <c r="C26" s="59" t="s">
        <v>44</v>
      </c>
      <c r="D26" s="58" t="s">
        <v>45</v>
      </c>
      <c r="E26" s="53">
        <v>462000</v>
      </c>
      <c r="F26" s="60"/>
    </row>
    <row r="27" spans="3:9" ht="15.6" x14ac:dyDescent="0.3">
      <c r="C27" s="59" t="s">
        <v>46</v>
      </c>
      <c r="D27" s="58" t="s">
        <v>47</v>
      </c>
      <c r="E27" s="53">
        <v>200000</v>
      </c>
      <c r="F27" s="53"/>
    </row>
    <row r="28" spans="3:9" ht="15.6" x14ac:dyDescent="0.3">
      <c r="C28" s="59" t="s">
        <v>48</v>
      </c>
      <c r="D28" s="58" t="s">
        <v>49</v>
      </c>
      <c r="E28" s="53">
        <v>300000</v>
      </c>
      <c r="F28" s="53"/>
    </row>
    <row r="29" spans="3:9" ht="15.6" x14ac:dyDescent="0.3">
      <c r="C29" s="59" t="s">
        <v>50</v>
      </c>
      <c r="D29" s="58" t="s">
        <v>139</v>
      </c>
      <c r="E29" s="53">
        <v>30000</v>
      </c>
      <c r="F29" s="53"/>
    </row>
    <row r="30" spans="3:9" ht="15.6" x14ac:dyDescent="0.3">
      <c r="C30" s="59" t="s">
        <v>52</v>
      </c>
      <c r="D30" s="58" t="s">
        <v>53</v>
      </c>
      <c r="E30" s="53">
        <v>40000</v>
      </c>
      <c r="F30" s="53"/>
    </row>
    <row r="31" spans="3:9" ht="15.6" x14ac:dyDescent="0.3">
      <c r="C31" s="61" t="s">
        <v>54</v>
      </c>
      <c r="D31" s="62" t="s">
        <v>55</v>
      </c>
      <c r="E31" s="53">
        <v>195130</v>
      </c>
      <c r="F31" s="53"/>
    </row>
    <row r="32" spans="3:9" ht="15.6" x14ac:dyDescent="0.3">
      <c r="C32" s="59" t="s">
        <v>56</v>
      </c>
      <c r="D32" s="58" t="s">
        <v>136</v>
      </c>
      <c r="E32" s="53">
        <v>100000</v>
      </c>
      <c r="F32" s="53"/>
    </row>
    <row r="33" spans="3:6" ht="15.6" x14ac:dyDescent="0.3">
      <c r="C33" s="59" t="s">
        <v>58</v>
      </c>
      <c r="D33" s="58" t="s">
        <v>59</v>
      </c>
      <c r="E33" s="53">
        <v>300000</v>
      </c>
      <c r="F33" s="53"/>
    </row>
    <row r="34" spans="3:6" ht="15.6" x14ac:dyDescent="0.3">
      <c r="C34" s="59" t="s">
        <v>60</v>
      </c>
      <c r="D34" s="58" t="s">
        <v>61</v>
      </c>
      <c r="E34" s="53">
        <v>25000</v>
      </c>
      <c r="F34" s="53"/>
    </row>
    <row r="35" spans="3:6" ht="15.6" x14ac:dyDescent="0.3">
      <c r="C35" s="59" t="s">
        <v>62</v>
      </c>
      <c r="D35" s="58" t="s">
        <v>63</v>
      </c>
      <c r="E35" s="53">
        <v>75000</v>
      </c>
      <c r="F35" s="53"/>
    </row>
    <row r="36" spans="3:6" ht="15.6" x14ac:dyDescent="0.3">
      <c r="C36" s="59" t="s">
        <v>64</v>
      </c>
      <c r="D36" s="58" t="s">
        <v>65</v>
      </c>
      <c r="E36" s="53">
        <v>50000</v>
      </c>
      <c r="F36" s="53"/>
    </row>
    <row r="37" spans="3:6" ht="15.6" x14ac:dyDescent="0.3">
      <c r="C37" s="59" t="s">
        <v>66</v>
      </c>
      <c r="D37" s="58" t="s">
        <v>67</v>
      </c>
      <c r="E37" s="53">
        <v>50000</v>
      </c>
      <c r="F37" s="53"/>
    </row>
    <row r="38" spans="3:6" ht="15.6" x14ac:dyDescent="0.3">
      <c r="C38" s="59" t="s">
        <v>68</v>
      </c>
      <c r="D38" s="52" t="s">
        <v>69</v>
      </c>
      <c r="E38" s="53">
        <v>140000</v>
      </c>
      <c r="F38" s="53"/>
    </row>
    <row r="39" spans="3:6" ht="15.6" x14ac:dyDescent="0.3">
      <c r="C39" s="59" t="s">
        <v>70</v>
      </c>
      <c r="D39" s="52" t="s">
        <v>71</v>
      </c>
      <c r="E39" s="53">
        <v>75000</v>
      </c>
      <c r="F39" s="53"/>
    </row>
    <row r="40" spans="3:6" ht="15.6" x14ac:dyDescent="0.3">
      <c r="C40" s="57" t="s">
        <v>72</v>
      </c>
      <c r="D40" s="58" t="s">
        <v>73</v>
      </c>
      <c r="E40" s="53">
        <v>100000</v>
      </c>
      <c r="F40" s="53"/>
    </row>
    <row r="41" spans="3:6" ht="16.2" customHeight="1" x14ac:dyDescent="0.3">
      <c r="C41" s="57" t="s">
        <v>74</v>
      </c>
      <c r="D41" s="58" t="s">
        <v>146</v>
      </c>
      <c r="E41" s="53">
        <v>18000</v>
      </c>
      <c r="F41" s="53"/>
    </row>
    <row r="42" spans="3:6" ht="16.2" customHeight="1" x14ac:dyDescent="0.3">
      <c r="C42" s="57" t="s">
        <v>147</v>
      </c>
      <c r="D42" s="58" t="s">
        <v>148</v>
      </c>
      <c r="E42" s="53">
        <v>500000</v>
      </c>
      <c r="F42" s="53"/>
    </row>
    <row r="43" spans="3:6" ht="15.6" x14ac:dyDescent="0.3">
      <c r="C43" s="57" t="s">
        <v>76</v>
      </c>
      <c r="D43" s="58" t="s">
        <v>77</v>
      </c>
      <c r="E43" s="53">
        <v>150000</v>
      </c>
      <c r="F43" s="60"/>
    </row>
    <row r="44" spans="3:6" ht="15.6" x14ac:dyDescent="0.3">
      <c r="C44" s="57" t="s">
        <v>78</v>
      </c>
      <c r="D44" s="58" t="s">
        <v>79</v>
      </c>
      <c r="E44" s="53">
        <v>200000</v>
      </c>
      <c r="F44" s="53"/>
    </row>
    <row r="45" spans="3:6" ht="15.6" x14ac:dyDescent="0.3">
      <c r="C45" s="57" t="s">
        <v>80</v>
      </c>
      <c r="D45" s="58" t="s">
        <v>81</v>
      </c>
      <c r="E45" s="53">
        <v>250000</v>
      </c>
      <c r="F45" s="53"/>
    </row>
    <row r="46" spans="3:6" ht="15.6" x14ac:dyDescent="0.3">
      <c r="C46" s="57" t="s">
        <v>82</v>
      </c>
      <c r="D46" s="58" t="s">
        <v>83</v>
      </c>
      <c r="E46" s="53">
        <v>50000</v>
      </c>
      <c r="F46" s="53"/>
    </row>
    <row r="47" spans="3:6" ht="15.6" x14ac:dyDescent="0.3">
      <c r="C47" s="57" t="s">
        <v>84</v>
      </c>
      <c r="D47" s="58" t="s">
        <v>85</v>
      </c>
      <c r="E47" s="53">
        <v>50000</v>
      </c>
      <c r="F47" s="53"/>
    </row>
    <row r="48" spans="3:6" ht="15.6" x14ac:dyDescent="0.3">
      <c r="C48" s="57" t="s">
        <v>86</v>
      </c>
      <c r="D48" s="58" t="s">
        <v>145</v>
      </c>
      <c r="E48" s="53">
        <v>25000</v>
      </c>
      <c r="F48" s="53"/>
    </row>
    <row r="49" spans="3:7" ht="15.6" x14ac:dyDescent="0.3">
      <c r="C49" s="57" t="s">
        <v>88</v>
      </c>
      <c r="D49" s="58" t="s">
        <v>137</v>
      </c>
      <c r="E49" s="53">
        <v>50000</v>
      </c>
      <c r="F49" s="53"/>
    </row>
    <row r="50" spans="3:7" ht="15.6" x14ac:dyDescent="0.3">
      <c r="C50" s="57" t="s">
        <v>90</v>
      </c>
      <c r="D50" s="58" t="s">
        <v>91</v>
      </c>
      <c r="E50" s="53">
        <v>50000</v>
      </c>
      <c r="F50" s="53"/>
    </row>
    <row r="51" spans="3:7" ht="15.6" x14ac:dyDescent="0.3">
      <c r="C51" s="57" t="s">
        <v>92</v>
      </c>
      <c r="D51" s="58" t="s">
        <v>93</v>
      </c>
      <c r="E51" s="53">
        <v>80000</v>
      </c>
      <c r="F51" s="53"/>
    </row>
    <row r="52" spans="3:7" ht="15.6" x14ac:dyDescent="0.3">
      <c r="C52" s="57" t="s">
        <v>94</v>
      </c>
      <c r="D52" s="58" t="s">
        <v>144</v>
      </c>
      <c r="E52" s="53">
        <v>10000</v>
      </c>
      <c r="F52" s="53"/>
    </row>
    <row r="53" spans="3:7" ht="15.6" x14ac:dyDescent="0.3">
      <c r="C53" s="57" t="s">
        <v>96</v>
      </c>
      <c r="D53" s="58" t="s">
        <v>97</v>
      </c>
      <c r="E53" s="53">
        <v>35000</v>
      </c>
      <c r="F53" s="53"/>
    </row>
    <row r="54" spans="3:7" ht="15.6" x14ac:dyDescent="0.3">
      <c r="C54" s="57" t="s">
        <v>98</v>
      </c>
      <c r="D54" s="58" t="s">
        <v>99</v>
      </c>
      <c r="E54" s="53">
        <v>35000</v>
      </c>
      <c r="F54" s="53"/>
    </row>
    <row r="55" spans="3:7" s="24" customFormat="1" ht="15.6" x14ac:dyDescent="0.3">
      <c r="C55" s="57" t="s">
        <v>100</v>
      </c>
      <c r="D55" s="58" t="s">
        <v>101</v>
      </c>
      <c r="E55" s="53">
        <v>1069870</v>
      </c>
      <c r="F55" s="53"/>
    </row>
    <row r="56" spans="3:7" s="24" customFormat="1" ht="15.6" x14ac:dyDescent="0.3">
      <c r="C56" s="57" t="s">
        <v>102</v>
      </c>
      <c r="D56" s="58" t="s">
        <v>103</v>
      </c>
      <c r="E56" s="53">
        <v>510000</v>
      </c>
      <c r="F56" s="63"/>
    </row>
    <row r="57" spans="3:7" ht="15.6" x14ac:dyDescent="0.3">
      <c r="C57" s="57" t="s">
        <v>104</v>
      </c>
      <c r="D57" s="58" t="s">
        <v>105</v>
      </c>
      <c r="E57" s="53">
        <v>850000</v>
      </c>
      <c r="F57" s="53"/>
    </row>
    <row r="58" spans="3:7" ht="15.6" x14ac:dyDescent="0.3">
      <c r="C58" s="57" t="s">
        <v>106</v>
      </c>
      <c r="D58" s="58" t="s">
        <v>107</v>
      </c>
      <c r="E58" s="53">
        <v>200000</v>
      </c>
      <c r="F58" s="53"/>
    </row>
    <row r="59" spans="3:7" ht="15.6" x14ac:dyDescent="0.3">
      <c r="C59" s="57" t="s">
        <v>108</v>
      </c>
      <c r="D59" s="58" t="s">
        <v>109</v>
      </c>
      <c r="E59" s="53">
        <v>80000</v>
      </c>
      <c r="F59" s="53"/>
      <c r="G59" s="33"/>
    </row>
    <row r="60" spans="3:7" ht="15.6" x14ac:dyDescent="0.3">
      <c r="C60" s="57" t="s">
        <v>110</v>
      </c>
      <c r="D60" s="58" t="s">
        <v>111</v>
      </c>
      <c r="E60" s="53">
        <v>100000</v>
      </c>
      <c r="F60" s="53"/>
    </row>
    <row r="61" spans="3:7" ht="15.6" x14ac:dyDescent="0.3">
      <c r="C61" s="57" t="s">
        <v>112</v>
      </c>
      <c r="D61" s="58" t="s">
        <v>113</v>
      </c>
      <c r="E61" s="53">
        <v>25000</v>
      </c>
      <c r="F61" s="53"/>
    </row>
    <row r="62" spans="3:7" ht="15.6" x14ac:dyDescent="0.3">
      <c r="C62" s="57" t="s">
        <v>114</v>
      </c>
      <c r="D62" s="58" t="s">
        <v>115</v>
      </c>
      <c r="E62" s="53">
        <v>50000</v>
      </c>
      <c r="F62" s="53"/>
    </row>
    <row r="63" spans="3:7" ht="15.6" x14ac:dyDescent="0.3">
      <c r="C63" s="57" t="s">
        <v>116</v>
      </c>
      <c r="D63" s="58" t="s">
        <v>117</v>
      </c>
      <c r="E63" s="53">
        <v>50000</v>
      </c>
      <c r="F63" s="53"/>
    </row>
    <row r="64" spans="3:7" ht="15.6" x14ac:dyDescent="0.3">
      <c r="C64" s="57" t="s">
        <v>118</v>
      </c>
      <c r="D64" s="58" t="s">
        <v>119</v>
      </c>
      <c r="E64" s="53"/>
      <c r="F64" s="60"/>
    </row>
    <row r="65" spans="3:9" ht="15.6" x14ac:dyDescent="0.3">
      <c r="C65" s="57" t="s">
        <v>120</v>
      </c>
      <c r="D65" s="58" t="s">
        <v>121</v>
      </c>
      <c r="E65" s="53">
        <v>100000</v>
      </c>
      <c r="F65" s="53"/>
    </row>
    <row r="66" spans="3:9" ht="15.6" x14ac:dyDescent="0.3">
      <c r="C66" s="57" t="s">
        <v>122</v>
      </c>
      <c r="D66" s="58" t="s">
        <v>123</v>
      </c>
      <c r="E66" s="53">
        <v>100000</v>
      </c>
      <c r="F66" s="53"/>
    </row>
    <row r="67" spans="3:9" ht="15.6" x14ac:dyDescent="0.3">
      <c r="C67" s="57" t="s">
        <v>124</v>
      </c>
      <c r="D67" s="58" t="s">
        <v>138</v>
      </c>
      <c r="E67" s="53">
        <v>75000</v>
      </c>
      <c r="F67" s="53"/>
    </row>
    <row r="68" spans="3:9" ht="15.6" x14ac:dyDescent="0.3">
      <c r="C68" s="64" t="s">
        <v>126</v>
      </c>
      <c r="D68" s="52" t="s">
        <v>127</v>
      </c>
      <c r="E68" s="53">
        <v>32900</v>
      </c>
      <c r="F68" s="53"/>
    </row>
    <row r="69" spans="3:9" ht="15.6" x14ac:dyDescent="0.3">
      <c r="C69" s="29"/>
      <c r="D69" s="46"/>
      <c r="E69" s="47"/>
      <c r="F69" s="18"/>
    </row>
    <row r="70" spans="3:9" ht="15.6" x14ac:dyDescent="0.3">
      <c r="C70" s="29"/>
      <c r="D70" s="30" t="s">
        <v>128</v>
      </c>
      <c r="E70" s="47">
        <f>SUM(E10:E69)</f>
        <v>32303900</v>
      </c>
      <c r="F70" s="47">
        <f>SUM(F9:F69)</f>
        <v>0</v>
      </c>
      <c r="H70" s="33"/>
      <c r="I70" s="33"/>
    </row>
    <row r="71" spans="3:9" x14ac:dyDescent="0.25">
      <c r="H71" s="33"/>
    </row>
    <row r="72" spans="3:9" s="35" customFormat="1" x14ac:dyDescent="0.25">
      <c r="C72" s="2"/>
      <c r="D72" s="32"/>
      <c r="E72" s="33"/>
      <c r="G72" s="2"/>
    </row>
    <row r="73" spans="3:9" s="35" customFormat="1" x14ac:dyDescent="0.25">
      <c r="C73" s="2"/>
      <c r="D73" s="32"/>
      <c r="E73" s="33"/>
      <c r="G73" s="2"/>
    </row>
    <row r="74" spans="3:9" s="35" customFormat="1" x14ac:dyDescent="0.25">
      <c r="C74" s="2"/>
      <c r="D74" s="32"/>
      <c r="E74" s="33"/>
      <c r="G74" s="2"/>
    </row>
  </sheetData>
  <mergeCells count="5">
    <mergeCell ref="C1:E1"/>
    <mergeCell ref="C2:F2"/>
    <mergeCell ref="C3:F3"/>
    <mergeCell ref="C4:E4"/>
    <mergeCell ref="C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Pilar</dc:creator>
  <cp:lastModifiedBy>Itsupport</cp:lastModifiedBy>
  <cp:lastPrinted>2026-01-07T14:30:28Z</cp:lastPrinted>
  <dcterms:created xsi:type="dcterms:W3CDTF">2024-01-10T19:04:07Z</dcterms:created>
  <dcterms:modified xsi:type="dcterms:W3CDTF">2026-01-07T14:31:45Z</dcterms:modified>
</cp:coreProperties>
</file>