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UVA\Desktop\RECURSO HUMANO\NOMINA 2020\"/>
    </mc:Choice>
  </mc:AlternateContent>
  <bookViews>
    <workbookView xWindow="0" yWindow="0" windowWidth="20490" windowHeight="7050"/>
  </bookViews>
  <sheets>
    <sheet name="NOMINA FIJA  DICIEMBRE 2020" sheetId="19" r:id="rId1"/>
    <sheet name="Base de Datos" sheetId="18" state="hidden" r:id="rId2"/>
  </sheets>
  <definedNames>
    <definedName name="_xlnm.Print_Area" localSheetId="0">'NOMINA FIJA  DICIEMBRE 2020'!$A$1:$O$58</definedName>
    <definedName name="_xlnm.Database">Table1[#All]</definedName>
    <definedName name="_xlnm.Print_Titles" localSheetId="0">'NOMINA FIJA  DICIEMBRE 2020'!$1:$9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19" l="1"/>
  <c r="J46" i="19"/>
  <c r="N46" i="19" s="1"/>
  <c r="L46" i="19"/>
  <c r="I45" i="19"/>
  <c r="J45" i="19"/>
  <c r="N45" i="19" s="1"/>
  <c r="L45" i="19"/>
  <c r="I44" i="19"/>
  <c r="J44" i="19"/>
  <c r="N44" i="19" s="1"/>
  <c r="L44" i="19"/>
  <c r="I43" i="19"/>
  <c r="J43" i="19"/>
  <c r="N43" i="19" s="1"/>
  <c r="L43" i="19"/>
  <c r="I41" i="19"/>
  <c r="J41" i="19"/>
  <c r="N41" i="19" s="1"/>
  <c r="L41" i="19"/>
  <c r="I40" i="19"/>
  <c r="J40" i="19"/>
  <c r="N40" i="19" s="1"/>
  <c r="L40" i="19"/>
  <c r="I38" i="19"/>
  <c r="J38" i="19"/>
  <c r="N38" i="19" s="1"/>
  <c r="L38" i="19"/>
  <c r="I37" i="19"/>
  <c r="J37" i="19"/>
  <c r="N37" i="19" s="1"/>
  <c r="L37" i="19"/>
  <c r="I36" i="19"/>
  <c r="J36" i="19"/>
  <c r="N36" i="19" s="1"/>
  <c r="L36" i="19"/>
  <c r="I34" i="19"/>
  <c r="J34" i="19"/>
  <c r="N34" i="19" s="1"/>
  <c r="L34" i="19"/>
  <c r="I32" i="19"/>
  <c r="J32" i="19"/>
  <c r="N32" i="19" s="1"/>
  <c r="L32" i="19"/>
  <c r="I31" i="19"/>
  <c r="J31" i="19"/>
  <c r="N31" i="19" s="1"/>
  <c r="L31" i="19"/>
  <c r="I30" i="19"/>
  <c r="J30" i="19"/>
  <c r="N30" i="19" s="1"/>
  <c r="L30" i="19"/>
  <c r="I29" i="19"/>
  <c r="J29" i="19"/>
  <c r="N29" i="19" s="1"/>
  <c r="L29" i="19"/>
  <c r="I23" i="19"/>
  <c r="J23" i="19"/>
  <c r="N23" i="19" s="1"/>
  <c r="L23" i="19"/>
  <c r="I22" i="19"/>
  <c r="J22" i="19"/>
  <c r="N22" i="19" s="1"/>
  <c r="L22" i="19"/>
  <c r="I21" i="19"/>
  <c r="J21" i="19"/>
  <c r="L21" i="19"/>
  <c r="I14" i="19"/>
  <c r="J14" i="19"/>
  <c r="L14" i="19"/>
  <c r="I13" i="19"/>
  <c r="J13" i="19"/>
  <c r="L13" i="19"/>
  <c r="N14" i="19" l="1"/>
  <c r="N13" i="19"/>
  <c r="N21" i="19"/>
  <c r="O46" i="19"/>
  <c r="O45" i="19"/>
  <c r="O43" i="19"/>
  <c r="O44" i="19"/>
  <c r="O41" i="19"/>
  <c r="O40" i="19"/>
  <c r="O38" i="19"/>
  <c r="O37" i="19"/>
  <c r="O36" i="19"/>
  <c r="O34" i="19"/>
  <c r="O32" i="19"/>
  <c r="O31" i="19"/>
  <c r="O30" i="19"/>
  <c r="O29" i="19"/>
  <c r="O23" i="19"/>
  <c r="O22" i="19"/>
  <c r="O21" i="19"/>
  <c r="O14" i="19"/>
  <c r="O13" i="19"/>
  <c r="I39" i="19"/>
  <c r="J39" i="19"/>
  <c r="N39" i="19" s="1"/>
  <c r="L39" i="19"/>
  <c r="I35" i="19"/>
  <c r="J35" i="19"/>
  <c r="L35" i="19"/>
  <c r="I18" i="19"/>
  <c r="J18" i="19"/>
  <c r="L18" i="19"/>
  <c r="I12" i="19"/>
  <c r="J12" i="19"/>
  <c r="L12" i="19"/>
  <c r="I11" i="19"/>
  <c r="J11" i="19"/>
  <c r="L11" i="19"/>
  <c r="I33" i="19"/>
  <c r="J33" i="19"/>
  <c r="L33" i="19"/>
  <c r="I10" i="19"/>
  <c r="J10" i="19"/>
  <c r="L10" i="19"/>
  <c r="I15" i="19"/>
  <c r="J15" i="19"/>
  <c r="L15" i="19"/>
  <c r="I16" i="19"/>
  <c r="J16" i="19"/>
  <c r="L16" i="19"/>
  <c r="I17" i="19"/>
  <c r="J17" i="19"/>
  <c r="L17" i="19"/>
  <c r="I19" i="19"/>
  <c r="J19" i="19"/>
  <c r="L19" i="19"/>
  <c r="I20" i="19"/>
  <c r="J20" i="19"/>
  <c r="L20" i="19"/>
  <c r="I24" i="19"/>
  <c r="J24" i="19"/>
  <c r="L24" i="19"/>
  <c r="I25" i="19"/>
  <c r="J25" i="19"/>
  <c r="L25" i="19"/>
  <c r="I26" i="19"/>
  <c r="J26" i="19"/>
  <c r="L26" i="19"/>
  <c r="I27" i="19"/>
  <c r="J27" i="19"/>
  <c r="L27" i="19"/>
  <c r="I28" i="19"/>
  <c r="J28" i="19"/>
  <c r="L28" i="19"/>
  <c r="I42" i="19"/>
  <c r="J42" i="19"/>
  <c r="L42" i="19"/>
  <c r="N12" i="19" l="1"/>
  <c r="N35" i="19"/>
  <c r="O35" i="19" s="1"/>
  <c r="O39" i="19"/>
  <c r="N18" i="19"/>
  <c r="O18" i="19" s="1"/>
  <c r="O12" i="19"/>
  <c r="N11" i="19"/>
  <c r="O11" i="19" s="1"/>
  <c r="N10" i="19"/>
  <c r="O10" i="19" s="1"/>
  <c r="N25" i="19"/>
  <c r="O25" i="19" s="1"/>
  <c r="N17" i="19"/>
  <c r="O17" i="19" s="1"/>
  <c r="N33" i="19"/>
  <c r="O33" i="19" s="1"/>
  <c r="N16" i="19"/>
  <c r="O16" i="19" s="1"/>
  <c r="N26" i="19"/>
  <c r="O26" i="19" s="1"/>
  <c r="N42" i="19"/>
  <c r="O42" i="19" s="1"/>
  <c r="N19" i="19"/>
  <c r="O19" i="19" s="1"/>
  <c r="N20" i="19"/>
  <c r="O20" i="19" s="1"/>
  <c r="N28" i="19"/>
  <c r="O28" i="19" s="1"/>
  <c r="N24" i="19"/>
  <c r="O24" i="19" s="1"/>
  <c r="N27" i="19"/>
  <c r="O27" i="19" s="1"/>
  <c r="N15" i="19"/>
  <c r="O15" i="19" s="1"/>
  <c r="G47" i="19" l="1"/>
  <c r="H47" i="19"/>
  <c r="M47" i="19"/>
  <c r="I47" i="19" l="1"/>
  <c r="L47" i="19"/>
  <c r="J47" i="19"/>
  <c r="M95" i="18" l="1"/>
  <c r="K95" i="18"/>
  <c r="O95" i="18" s="1"/>
  <c r="P95" i="18" s="1"/>
  <c r="M94" i="18"/>
  <c r="K94" i="18"/>
  <c r="M93" i="18"/>
  <c r="K93" i="18"/>
  <c r="M92" i="18"/>
  <c r="K92" i="18"/>
  <c r="M91" i="18"/>
  <c r="K91" i="18"/>
  <c r="M90" i="18"/>
  <c r="K90" i="18"/>
  <c r="M89" i="18"/>
  <c r="K89" i="18"/>
  <c r="M88" i="18"/>
  <c r="K88" i="18"/>
  <c r="M87" i="18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K70" i="18"/>
  <c r="O70" i="18" s="1"/>
  <c r="P70" i="18" s="1"/>
  <c r="M69" i="18"/>
  <c r="K69" i="18"/>
  <c r="M68" i="18"/>
  <c r="K68" i="18"/>
  <c r="M67" i="18"/>
  <c r="K67" i="18"/>
  <c r="M66" i="18"/>
  <c r="K66" i="18"/>
  <c r="M65" i="18"/>
  <c r="K65" i="18"/>
  <c r="O65" i="18" s="1"/>
  <c r="P65" i="18" s="1"/>
  <c r="M64" i="18"/>
  <c r="K64" i="18"/>
  <c r="M63" i="18"/>
  <c r="K63" i="18"/>
  <c r="M62" i="18"/>
  <c r="K62" i="18"/>
  <c r="M61" i="18"/>
  <c r="K61" i="18"/>
  <c r="O61" i="18" s="1"/>
  <c r="P61" i="18" s="1"/>
  <c r="M60" i="18"/>
  <c r="K60" i="18"/>
  <c r="M59" i="18"/>
  <c r="K59" i="18"/>
  <c r="M58" i="18"/>
  <c r="K58" i="18"/>
  <c r="M57" i="18"/>
  <c r="K57" i="18"/>
  <c r="O57" i="18" s="1"/>
  <c r="P57" i="18" s="1"/>
  <c r="M56" i="18"/>
  <c r="K56" i="18"/>
  <c r="M55" i="18"/>
  <c r="K55" i="18"/>
  <c r="M54" i="18"/>
  <c r="K54" i="18"/>
  <c r="M53" i="18"/>
  <c r="K53" i="18"/>
  <c r="O53" i="18" s="1"/>
  <c r="P53" i="18" s="1"/>
  <c r="M52" i="18"/>
  <c r="K52" i="18"/>
  <c r="M51" i="18"/>
  <c r="K51" i="18"/>
  <c r="M50" i="18"/>
  <c r="K50" i="18"/>
  <c r="M49" i="18"/>
  <c r="K49" i="18"/>
  <c r="O49" i="18" s="1"/>
  <c r="P49" i="18" s="1"/>
  <c r="M48" i="18"/>
  <c r="K48" i="18"/>
  <c r="M47" i="18"/>
  <c r="K47" i="18"/>
  <c r="O47" i="18" s="1"/>
  <c r="P47" i="18" s="1"/>
  <c r="M46" i="18"/>
  <c r="K46" i="18"/>
  <c r="M45" i="18"/>
  <c r="K45" i="18"/>
  <c r="O45" i="18" s="1"/>
  <c r="P45" i="18" s="1"/>
  <c r="M44" i="18"/>
  <c r="K44" i="18"/>
  <c r="M43" i="18"/>
  <c r="K43" i="18"/>
  <c r="O43" i="18" s="1"/>
  <c r="P43" i="18" s="1"/>
  <c r="M42" i="18"/>
  <c r="K42" i="18"/>
  <c r="M41" i="18"/>
  <c r="K41" i="18"/>
  <c r="O41" i="18" s="1"/>
  <c r="P41" i="18" s="1"/>
  <c r="M40" i="18"/>
  <c r="K40" i="18"/>
  <c r="M39" i="18"/>
  <c r="K39" i="18"/>
  <c r="O39" i="18" s="1"/>
  <c r="P39" i="18" s="1"/>
  <c r="M38" i="18"/>
  <c r="K38" i="18"/>
  <c r="M37" i="18"/>
  <c r="K37" i="18"/>
  <c r="O37" i="18" s="1"/>
  <c r="P37" i="18" s="1"/>
  <c r="M36" i="18"/>
  <c r="K36" i="18"/>
  <c r="M35" i="18"/>
  <c r="K35" i="18"/>
  <c r="O35" i="18" s="1"/>
  <c r="P35" i="18" s="1"/>
  <c r="M34" i="18"/>
  <c r="K34" i="18"/>
  <c r="M33" i="18"/>
  <c r="K33" i="18"/>
  <c r="O33" i="18" s="1"/>
  <c r="P33" i="18" s="1"/>
  <c r="M32" i="18"/>
  <c r="K32" i="18"/>
  <c r="M31" i="18"/>
  <c r="K31" i="18"/>
  <c r="O31" i="18" s="1"/>
  <c r="P31" i="18" s="1"/>
  <c r="M30" i="18"/>
  <c r="K30" i="18"/>
  <c r="M29" i="18"/>
  <c r="K29" i="18"/>
  <c r="O29" i="18" s="1"/>
  <c r="P29" i="18" s="1"/>
  <c r="M28" i="18"/>
  <c r="K28" i="18"/>
  <c r="M27" i="18"/>
  <c r="K27" i="18"/>
  <c r="O27" i="18" s="1"/>
  <c r="P27" i="18" s="1"/>
  <c r="M26" i="18"/>
  <c r="K26" i="18"/>
  <c r="M25" i="18"/>
  <c r="K25" i="18"/>
  <c r="O25" i="18" s="1"/>
  <c r="P25" i="18" s="1"/>
  <c r="M24" i="18"/>
  <c r="K24" i="18"/>
  <c r="M23" i="18"/>
  <c r="K23" i="18"/>
  <c r="O23" i="18" s="1"/>
  <c r="P23" i="18" s="1"/>
  <c r="M22" i="18"/>
  <c r="K22" i="18"/>
  <c r="M21" i="18"/>
  <c r="K21" i="18"/>
  <c r="O21" i="18" s="1"/>
  <c r="P21" i="18" s="1"/>
  <c r="M20" i="18"/>
  <c r="K20" i="18"/>
  <c r="M19" i="18"/>
  <c r="K19" i="18"/>
  <c r="O19" i="18" s="1"/>
  <c r="P19" i="18" s="1"/>
  <c r="M18" i="18"/>
  <c r="K18" i="18"/>
  <c r="M17" i="18"/>
  <c r="K17" i="18"/>
  <c r="O17" i="18" s="1"/>
  <c r="P17" i="18" s="1"/>
  <c r="M16" i="18"/>
  <c r="K16" i="18"/>
  <c r="M15" i="18"/>
  <c r="K15" i="18"/>
  <c r="O15" i="18" s="1"/>
  <c r="P15" i="18" s="1"/>
  <c r="M14" i="18"/>
  <c r="K14" i="18"/>
  <c r="M13" i="18"/>
  <c r="K13" i="18"/>
  <c r="O13" i="18" s="1"/>
  <c r="P13" i="18" s="1"/>
  <c r="M12" i="18"/>
  <c r="K12" i="18"/>
  <c r="M11" i="18"/>
  <c r="K11" i="18"/>
  <c r="O11" i="18" s="1"/>
  <c r="P11" i="18" s="1"/>
  <c r="K10" i="18"/>
  <c r="O10" i="18" s="1"/>
  <c r="P10" i="18" s="1"/>
  <c r="M9" i="18"/>
  <c r="K9" i="18"/>
  <c r="O9" i="18" s="1"/>
  <c r="P9" i="18" s="1"/>
  <c r="M8" i="18"/>
  <c r="K8" i="18"/>
  <c r="O8" i="18" s="1"/>
  <c r="P8" i="18" s="1"/>
  <c r="M7" i="18"/>
  <c r="K7" i="18"/>
  <c r="M6" i="18"/>
  <c r="K6" i="18"/>
  <c r="O6" i="18" s="1"/>
  <c r="P6" i="18" s="1"/>
  <c r="K5" i="18"/>
  <c r="O5" i="18" s="1"/>
  <c r="P5" i="18" s="1"/>
  <c r="M4" i="18"/>
  <c r="K4" i="18"/>
  <c r="M3" i="18"/>
  <c r="K3" i="18"/>
  <c r="K2" i="18"/>
  <c r="O2" i="18" s="1"/>
  <c r="P2" i="18" s="1"/>
  <c r="O7" i="18" l="1"/>
  <c r="P7" i="18" s="1"/>
  <c r="O90" i="18"/>
  <c r="P90" i="18" s="1"/>
  <c r="O88" i="18"/>
  <c r="P88" i="18" s="1"/>
  <c r="O89" i="18"/>
  <c r="P89" i="18" s="1"/>
  <c r="O71" i="18"/>
  <c r="P71" i="18" s="1"/>
  <c r="O75" i="18"/>
  <c r="P75" i="18" s="1"/>
  <c r="O79" i="18"/>
  <c r="P79" i="18" s="1"/>
  <c r="O83" i="18"/>
  <c r="P83" i="18" s="1"/>
  <c r="O87" i="18"/>
  <c r="P87" i="18" s="1"/>
  <c r="O51" i="18"/>
  <c r="P51" i="18" s="1"/>
  <c r="O55" i="18"/>
  <c r="P55" i="18" s="1"/>
  <c r="O59" i="18"/>
  <c r="P59" i="18" s="1"/>
  <c r="O63" i="18"/>
  <c r="P63" i="18" s="1"/>
  <c r="O67" i="18"/>
  <c r="P67" i="18" s="1"/>
  <c r="O4" i="18"/>
  <c r="P4" i="18" s="1"/>
  <c r="O92" i="18"/>
  <c r="P92" i="18" s="1"/>
  <c r="O12" i="18"/>
  <c r="P12" i="18" s="1"/>
  <c r="O16" i="18"/>
  <c r="P16" i="18" s="1"/>
  <c r="O20" i="18"/>
  <c r="P20" i="18" s="1"/>
  <c r="O24" i="18"/>
  <c r="P24" i="18" s="1"/>
  <c r="O28" i="18"/>
  <c r="P28" i="18" s="1"/>
  <c r="O32" i="18"/>
  <c r="P32" i="18" s="1"/>
  <c r="O36" i="18"/>
  <c r="P36" i="18" s="1"/>
  <c r="O40" i="18"/>
  <c r="P40" i="18" s="1"/>
  <c r="O44" i="18"/>
  <c r="P44" i="18" s="1"/>
  <c r="O48" i="18"/>
  <c r="P48" i="18" s="1"/>
  <c r="O52" i="18"/>
  <c r="P52" i="18" s="1"/>
  <c r="O56" i="18"/>
  <c r="P56" i="18" s="1"/>
  <c r="O60" i="18"/>
  <c r="P60" i="18" s="1"/>
  <c r="O64" i="18"/>
  <c r="P64" i="18" s="1"/>
  <c r="O68" i="18"/>
  <c r="P68" i="18" s="1"/>
  <c r="O93" i="18"/>
  <c r="P93" i="18" s="1"/>
  <c r="O69" i="18"/>
  <c r="P69" i="18" s="1"/>
  <c r="O94" i="18"/>
  <c r="P94" i="18" s="1"/>
  <c r="O3" i="18"/>
  <c r="P3" i="18" s="1"/>
  <c r="O14" i="18"/>
  <c r="P14" i="18" s="1"/>
  <c r="O18" i="18"/>
  <c r="P18" i="18" s="1"/>
  <c r="O22" i="18"/>
  <c r="P22" i="18" s="1"/>
  <c r="O26" i="18"/>
  <c r="P26" i="18" s="1"/>
  <c r="O30" i="18"/>
  <c r="P30" i="18" s="1"/>
  <c r="O34" i="18"/>
  <c r="P34" i="18" s="1"/>
  <c r="O38" i="18"/>
  <c r="P38" i="18" s="1"/>
  <c r="O42" i="18"/>
  <c r="P42" i="18" s="1"/>
  <c r="O46" i="18"/>
  <c r="P46" i="18" s="1"/>
  <c r="O50" i="18"/>
  <c r="P50" i="18" s="1"/>
  <c r="O54" i="18"/>
  <c r="P54" i="18" s="1"/>
  <c r="O58" i="18"/>
  <c r="P58" i="18" s="1"/>
  <c r="O62" i="18"/>
  <c r="P62" i="18" s="1"/>
  <c r="O66" i="18"/>
  <c r="P66" i="18" s="1"/>
  <c r="O91" i="18"/>
  <c r="P91" i="18" s="1"/>
  <c r="N47" i="19"/>
  <c r="K47" i="19"/>
  <c r="O47" i="19" l="1"/>
</calcChain>
</file>

<file path=xl/sharedStrings.xml><?xml version="1.0" encoding="utf-8"?>
<sst xmlns="http://schemas.openxmlformats.org/spreadsheetml/2006/main" count="1192" uniqueCount="367">
  <si>
    <t>REPORTE DE NOMINA</t>
  </si>
  <si>
    <t>CAPITULO:  0201     SUBCAPTULO: 06     DAF:01     UE:008     PROGRAMA: 16     SUBPROGRAMA: 02     PROYECTO: 0     ACTIVIDAD:001     CUENTA: 2.1.1.1.01     FONDO:0100</t>
  </si>
  <si>
    <t>NO</t>
  </si>
  <si>
    <t>NOMBRE</t>
  </si>
  <si>
    <t>DIRECCION</t>
  </si>
  <si>
    <t xml:space="preserve">FUNCION </t>
  </si>
  <si>
    <t>ESTATUS</t>
  </si>
  <si>
    <t>GENERO</t>
  </si>
  <si>
    <t>Sueldo Bruto (RD$)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</si>
  <si>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</si>
  <si>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</si>
  <si>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</si>
  <si>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</si>
  <si>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</si>
  <si>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</si>
  <si>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</si>
  <si>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</si>
  <si>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IRAIDI JOSEFINA ALCANTARA FORTUNA</t>
  </si>
  <si>
    <t>DIRECCION GENERAL</t>
  </si>
  <si>
    <t xml:space="preserve">ASISTENTE EJECUTIVA </t>
  </si>
  <si>
    <t>CARGO DE CONFIANZA</t>
  </si>
  <si>
    <t>FEMENINO</t>
  </si>
  <si>
    <t>YOVANNY ALEXANDER DIAZ MENDOZA</t>
  </si>
  <si>
    <t>ASESOR JURIDICO</t>
  </si>
  <si>
    <t>MASCULINO</t>
  </si>
  <si>
    <t>ASESOR</t>
  </si>
  <si>
    <t>ANGELA MARIA COMAS SANCHEZ</t>
  </si>
  <si>
    <t>RESPONSABLE ACCESO A LA INFORMACION</t>
  </si>
  <si>
    <t>CARRERA ADMINISTRATIVA</t>
  </si>
  <si>
    <t>MARIBEL DE JESUS DEL ROSARIO</t>
  </si>
  <si>
    <t>AUXILIAR OFICINA DE ACCESO A LA INFORMACION</t>
  </si>
  <si>
    <t>FIJO</t>
  </si>
  <si>
    <t>XIOMARA MERCEDES SEVERINO</t>
  </si>
  <si>
    <t>CONSERJE</t>
  </si>
  <si>
    <t>ESTATUTO SIMPLIFICADO</t>
  </si>
  <si>
    <t>RAMONA ALTAGRACIA DURAN VASQUEZ</t>
  </si>
  <si>
    <t>BERENICE BARINAS UBIÑAS</t>
  </si>
  <si>
    <t>DIRECCION EJECUTIVA</t>
  </si>
  <si>
    <t>DIRECTORA EJECUTIVA</t>
  </si>
  <si>
    <t>DE LIBRE NOMBRAMIENTO Y REMOCION</t>
  </si>
  <si>
    <t>ALICE AIRAM GUERRA RAMIREZ</t>
  </si>
  <si>
    <t>JEISSI MARIA DIAZ ALCANTARA</t>
  </si>
  <si>
    <t>SECRETARIA EJECUTIVA</t>
  </si>
  <si>
    <t>PORFIRIO BALDERA RONDON</t>
  </si>
  <si>
    <t>CHOFER</t>
  </si>
  <si>
    <t>ANALISTA PLANIFICACION</t>
  </si>
  <si>
    <t>YURIKO ARIYAMA ARIYAMA</t>
  </si>
  <si>
    <t>DIRECCION DE PLANIFICACION Y DESARROLLO</t>
  </si>
  <si>
    <t>MARIA ALTAGRACIA MONTERO PAULINO</t>
  </si>
  <si>
    <t>AUXILIAR ADMINISTRATIVO I</t>
  </si>
  <si>
    <t>KENIA DENISSE TAVAREZ URENA</t>
  </si>
  <si>
    <t>DIRECCION DE RECURSOS HUMANOS</t>
  </si>
  <si>
    <t>ANALISTA DE RECURSOS HUMANOS</t>
  </si>
  <si>
    <t>AMELIA MERCEDES RAMIREZ GARCIA</t>
  </si>
  <si>
    <t>WILLY JOEL GARCIA REYNOSO</t>
  </si>
  <si>
    <t>TECNICO DE RECURSOS HUMANOS</t>
  </si>
  <si>
    <t>WANDA GUILLERMINA CURIEL CABRERA</t>
  </si>
  <si>
    <t>DIRECCION DE COMUNICACIONES</t>
  </si>
  <si>
    <t>CAROLINA LISBETH JOA RONDON</t>
  </si>
  <si>
    <t>COORDINADORA DE EVENTOS Y PROTOCOLO</t>
  </si>
  <si>
    <t>WILLY RICARDO SANTOS REYES</t>
  </si>
  <si>
    <t>TECNICO AUDIOVISUAL</t>
  </si>
  <si>
    <t>ISAEL ALBERTO VALDEZ LARA</t>
  </si>
  <si>
    <t>WEBMASTER</t>
  </si>
  <si>
    <t>SANTIAGO DRULLARD DEOGRACIA</t>
  </si>
  <si>
    <t>JESSICA LEANNY ARIAS REYES</t>
  </si>
  <si>
    <t>GESTOR DE REDES SOCIALES</t>
  </si>
  <si>
    <t>ANGEL JUNIOR REYNOSO</t>
  </si>
  <si>
    <t>DIRECCION DE TECNOLOGIAS DE LA INFORMACION Y COMUNICACIÓN</t>
  </si>
  <si>
    <t>GILDA MARIA RODRIGUEZ</t>
  </si>
  <si>
    <t>ASESORA</t>
  </si>
  <si>
    <t>JAN CARLOS GARCIA RAMIREZ</t>
  </si>
  <si>
    <t>EVELIN SHAIRY QUEZADA CUEVAS</t>
  </si>
  <si>
    <t>AUXILIAR ADMINISTRATIVO</t>
  </si>
  <si>
    <t>ALINA CRUZ DE VARGAS</t>
  </si>
  <si>
    <t>DIRECCION FINANCIERA</t>
  </si>
  <si>
    <t>ENCARGADA DEPARTAMENTO DE CONTABILIDAD</t>
  </si>
  <si>
    <t>PEDRO DE LA CRUZ</t>
  </si>
  <si>
    <t>DIRECCION ADMINISTRATIVA</t>
  </si>
  <si>
    <t>TECNICO ADMINISTRATIVO</t>
  </si>
  <si>
    <t>RAFAELA ENEIDA GARCIA MARTINEZ</t>
  </si>
  <si>
    <t>TECNICO DE CONTROL DE BIENES</t>
  </si>
  <si>
    <t>EFREN TURBI GONZALEZ</t>
  </si>
  <si>
    <t>MARIA AMANCIA ABREU</t>
  </si>
  <si>
    <t>JUAN BELLO DE LEON</t>
  </si>
  <si>
    <t>AUXILIAR DE ALMACEN Y SUMINISTRO</t>
  </si>
  <si>
    <t>VICTOR SALVADOR PICHARDO DE LOS SANTOS</t>
  </si>
  <si>
    <t>AUXILIAR MANTENIMIENTO</t>
  </si>
  <si>
    <t>FRANCISCO LEONIDO PERALTA RODRIGUEZ</t>
  </si>
  <si>
    <t>AYUDANTE DE MANTENIMIENTO</t>
  </si>
  <si>
    <t>MARLENNY KATHERINE MADE SOSA</t>
  </si>
  <si>
    <t>ALEJANDRO CARABALLO</t>
  </si>
  <si>
    <t>ALEXANDER JESUS MENDEZ TERRERO</t>
  </si>
  <si>
    <t>EVELIO PEREZ PEREZ</t>
  </si>
  <si>
    <t>LEONDY VICENTE ENCARNACION</t>
  </si>
  <si>
    <t>MARTIN CRUZ REYES</t>
  </si>
  <si>
    <t>CHOFER I</t>
  </si>
  <si>
    <t>HECTOR ANTONIO PAULINO VARGAS</t>
  </si>
  <si>
    <t>MENSAJERO MOTORIZADO</t>
  </si>
  <si>
    <t>GERARDO DE LOS SANTOS RODRIGUEZ</t>
  </si>
  <si>
    <t>PARQUEADOR</t>
  </si>
  <si>
    <t>ADA SANTANA REYES</t>
  </si>
  <si>
    <t>NARDA VASQUEZ SOLANO</t>
  </si>
  <si>
    <t>ZOILA NURIS JAVIER DAVID</t>
  </si>
  <si>
    <t>ELIXANDRA ARVELO</t>
  </si>
  <si>
    <t>RAFAEL RODRIGUEZ JIMENEZ</t>
  </si>
  <si>
    <t>ELIZABET ROSANNA DIAZ VALERIO</t>
  </si>
  <si>
    <t>DIRECCION DE TRANSPARENCIA Y GOBIERNO ABIERTO</t>
  </si>
  <si>
    <t>DIRECTORA DE TRANSPARENCIA Y GOBIERNO ABIERTO</t>
  </si>
  <si>
    <t>MARIA FERNANDA DE LOS SANTOS GARCIA</t>
  </si>
  <si>
    <t>ENCARGADA DIVISION ADMINISTRACION DE OAI</t>
  </si>
  <si>
    <t>KAROLIN MIGUELINA REYES SOCORRO</t>
  </si>
  <si>
    <t>ASESORA EN MATERIA DE MUNICIPALIDAD</t>
  </si>
  <si>
    <t xml:space="preserve">MELISSA CAROLINA CANTO SANTANA </t>
  </si>
  <si>
    <t>COORDINADORA</t>
  </si>
  <si>
    <t>BRUNILDA BRITO VILLA</t>
  </si>
  <si>
    <t>ANALISTA DE TRANSPARENCIA GUBERNAMENTAL</t>
  </si>
  <si>
    <t>MADDELYN MERCEDES DURAN SUAZO</t>
  </si>
  <si>
    <t>ROLANDO JOSE HERNANDEZ TAVERAS</t>
  </si>
  <si>
    <t>FRANCISCO ALBERTO DE LA ROSA CHALAS</t>
  </si>
  <si>
    <t>TECNICO DE MONITOREO DE LAS OAI Y PORTALES DE TRANSPARENCIA</t>
  </si>
  <si>
    <t>HANNELLY ESTHER TELLERIA SOTO</t>
  </si>
  <si>
    <t>JOSE ANGEL REYNOSO MEJIA</t>
  </si>
  <si>
    <t>MARLEN REYNOSO JIMENEZ</t>
  </si>
  <si>
    <t>MIGUEL BOLIVAR SOSA DUARTE</t>
  </si>
  <si>
    <t>MIOSOTIS ALTAGRACIA COSTE REYES</t>
  </si>
  <si>
    <t>JOSE MANUEL FELIX POLANCO</t>
  </si>
  <si>
    <t>RAFAEL FERNANDO GARCIA ESTEVEZ</t>
  </si>
  <si>
    <t xml:space="preserve"> DIRECCION DE PROMOCION Y CAPACITACION EN ETICA Y TRANSPARENCIA</t>
  </si>
  <si>
    <t>ENCARGADO DEPARTAMENTO DE PROMOCION</t>
  </si>
  <si>
    <t>RONIS PEREZ BATISTA</t>
  </si>
  <si>
    <t>ANALISTA DE CAPACITACION Y DESRROLLO</t>
  </si>
  <si>
    <t>SHERBIN LETICIA RIVAS PEREZ</t>
  </si>
  <si>
    <t>TEODORA CASTRO DE LA ROSA</t>
  </si>
  <si>
    <t>DIRECCION ETICA E INTEGRIDAD GUBERNAMENTAL</t>
  </si>
  <si>
    <t>NATALIE MERCEDES TEJADA JIMINIAN</t>
  </si>
  <si>
    <t xml:space="preserve">ANALISTA DE COMISIONES DE ETICA PUBLICA </t>
  </si>
  <si>
    <t>SENYACE ORTIZ ANGELES</t>
  </si>
  <si>
    <t>ARTURINA BRITO HERNANDEZ</t>
  </si>
  <si>
    <t>ROSA HAYDEE ROSARIO CORNIEL</t>
  </si>
  <si>
    <t>ASISTENTE EJECUTIVA</t>
  </si>
  <si>
    <t>YEIRIS BERDALIS FELIZ HICIANO</t>
  </si>
  <si>
    <t>AUXILIAR ADMINISTRATIVO i}</t>
  </si>
  <si>
    <t>DIRECCION DE ETICA E INTEGRIDAD GUBERNAMENTAL</t>
  </si>
  <si>
    <t>NAUEL BOURTOKAN ZAHOURY</t>
  </si>
  <si>
    <t>DIRECCION DE INVESTIGACION Y SEGUIMIENTO DE DENUNCIAS</t>
  </si>
  <si>
    <t>DIRECTORA DE INVESTIGACION Y SEGUIMIENTO DE DENUNCIAS</t>
  </si>
  <si>
    <t>PABLO ALBERTO BLANCO CASTILLO</t>
  </si>
  <si>
    <t>ABOGADO DE INVESTIGACION DE DENUNCIAS</t>
  </si>
  <si>
    <t>VANESSA AMLAFY LUZON ENCARNACION</t>
  </si>
  <si>
    <t>CARLOS JOSE ROSARIO</t>
  </si>
  <si>
    <t>OFICINA REGIONAL DE SANTIAGO</t>
  </si>
  <si>
    <t>ENCARGADO OFICINA REGIONAL</t>
  </si>
  <si>
    <t>CRISTINA MARIA DE L VARGAS FERNANDEZ</t>
  </si>
  <si>
    <t>ABOGADO (A) I</t>
  </si>
  <si>
    <t>FRANGELY LOPEZ MARTINEZ</t>
  </si>
  <si>
    <t>JOVANNY MARCELO PEREZ TAVAREZ</t>
  </si>
  <si>
    <t>REGINA MARGARITA SANTOS CABRERA</t>
  </si>
  <si>
    <t>CRISTIAN RAMON VENTURA REMIGIO</t>
  </si>
  <si>
    <t>YUBERQUI TRINIDAD VASQUEZ DE CRUZ</t>
  </si>
  <si>
    <t xml:space="preserve">NANCY ESTHER MERCEDES CONTRERAS </t>
  </si>
  <si>
    <t>OFICINA REGIONAL ESTE</t>
  </si>
  <si>
    <t>CELIA MIGUEL BERROA</t>
  </si>
  <si>
    <t>GLORIA MARIA MEJIA GOMEZ</t>
  </si>
  <si>
    <t>ANA LUISA FELIX FELIPE</t>
  </si>
  <si>
    <t xml:space="preserve">TOTAL GENERAL </t>
  </si>
  <si>
    <t>Preparado por:</t>
  </si>
  <si>
    <t>Aprobado por:</t>
  </si>
  <si>
    <t>NO.</t>
  </si>
  <si>
    <t>NETO</t>
  </si>
  <si>
    <t>SEGURIDAD MILITAR</t>
  </si>
  <si>
    <t xml:space="preserve">SEGURIDAD </t>
  </si>
  <si>
    <t>PERSONAL DE VIGILANCIA</t>
  </si>
  <si>
    <t>TEMPORAL CARGO DE CARRERA</t>
  </si>
  <si>
    <t>IVAN CRUZ DARDENNE</t>
  </si>
  <si>
    <t>CARLOS ROBERTO ROSADO ROMERO</t>
  </si>
  <si>
    <t>JOVANNY PEREZ GERONIMO</t>
  </si>
  <si>
    <t>KRISHNA RAFAEL GUZMAN</t>
  </si>
  <si>
    <t>SULEIDIZ REYNOSO MENDEZ</t>
  </si>
  <si>
    <t>PAOLA CABRERA VASQUEZ</t>
  </si>
  <si>
    <t>MARCOS MIGUEL LEONARDO TERRERO</t>
  </si>
  <si>
    <t>MARIA JOSE PANTALEON READ</t>
  </si>
  <si>
    <t>YAFREISY HERNANDEZ POLANCO</t>
  </si>
  <si>
    <t>GADY GABRIEL SUAZO FERMIN</t>
  </si>
  <si>
    <t>CARLOS JOSE GARCIA NINA</t>
  </si>
  <si>
    <t>ANA ISABEL DIAZ CESPEDES</t>
  </si>
  <si>
    <t>CRISTOPHER ENMANUEL ZAIZ ORTEGA</t>
  </si>
  <si>
    <t>TECNICO EN PROGRAMACION</t>
  </si>
  <si>
    <t>JUAN RAMON MONTILLA SANCHEZ</t>
  </si>
  <si>
    <t>DIRECTOR FINANCIERO</t>
  </si>
  <si>
    <t>ESTHEFANIA FELIX BATISTA</t>
  </si>
  <si>
    <t>MARLYN RODRIGUEZ GOMEZ</t>
  </si>
  <si>
    <t>MOISES ELIAS TAVERAS BICHARA</t>
  </si>
  <si>
    <t>INES KARINA HERRERA FAJARDO</t>
  </si>
  <si>
    <t>TECNICO EN ARCHIVISTICA</t>
  </si>
  <si>
    <t>DIOMEDES ALEJO GOMEZ</t>
  </si>
  <si>
    <t>LAURA SAIRA FERNANDEZ FIGUEROA</t>
  </si>
  <si>
    <t>ALTAGRACIA PERALTA PIRON</t>
  </si>
  <si>
    <t>PATRICIA MASSIEL POLANCO HERNANDEZ</t>
  </si>
  <si>
    <t>EDELINA MASSIEL ROBLES BATISTA</t>
  </si>
  <si>
    <t>YOHANDY YUDELKA PERALTA TAPIA</t>
  </si>
  <si>
    <t>PEDRO MIGUEL FIGUEROA DOMINGUEZ</t>
  </si>
  <si>
    <t>MARCELLE VIOLETA HERRERA CONTIN</t>
  </si>
  <si>
    <t>GLENNY ROSANNA VILLANUEVA CARTY</t>
  </si>
  <si>
    <t>JOSE LUIS ALMONTE RAMIREZ</t>
  </si>
  <si>
    <t>CARLOS MANUEL CARMONA SEGURA</t>
  </si>
  <si>
    <t>MARILEYDA CABRERA CIRIACO</t>
  </si>
  <si>
    <t>CESIA EUNICE CUEVAS FERRERAS</t>
  </si>
  <si>
    <t>CLARITZA ARISLEYDA POLANCO</t>
  </si>
  <si>
    <t>DAVIANA JOSEFINA BELLO YAPORT</t>
  </si>
  <si>
    <t>JOSE ANTONIO ALMONTE RAMIREZ</t>
  </si>
  <si>
    <t>MELINDA MIGUELINA BELLO FLORES</t>
  </si>
  <si>
    <t>JHONATAN LARA CESPEDES</t>
  </si>
  <si>
    <t>GUARIONEX VIRGILIO QUEZADA MENDOZA</t>
  </si>
  <si>
    <t>Nomina</t>
  </si>
  <si>
    <t>LAURA AMELIA ECHAVARRIA JOAQUIN</t>
  </si>
  <si>
    <t>DIRECTORA DE  DESPACHO</t>
  </si>
  <si>
    <t>Nomina Fijos</t>
  </si>
  <si>
    <t>MENSAJERO INTERNO</t>
  </si>
  <si>
    <t>DIRECCION JURUDICA</t>
  </si>
  <si>
    <t>ASISTENTE</t>
  </si>
  <si>
    <t xml:space="preserve"> </t>
  </si>
  <si>
    <t>NALDA YALINA LIZARDO ZORRILLA</t>
  </si>
  <si>
    <t>LUISA SUJEIRY ZORRILLA GALVA</t>
  </si>
  <si>
    <t xml:space="preserve">AUXILIAR ADMINISTRATIVO </t>
  </si>
  <si>
    <t>JORGE LUIS ESPINOSA YSABEL</t>
  </si>
  <si>
    <t>ANALISTA DE COMUNICACIONES</t>
  </si>
  <si>
    <t>MARILEIMI MIRANDA RIJO</t>
  </si>
  <si>
    <t>ALBIDA MERCEDES SEGURA BATISTA</t>
  </si>
  <si>
    <t>WENDY RAFAELINA LOPEZ TAPIA</t>
  </si>
  <si>
    <t>SANTA JOSEFINA MARTINEZ JAVIER</t>
  </si>
  <si>
    <t>JUAN EVANGELISTA REYES PEREZ</t>
  </si>
  <si>
    <t xml:space="preserve">Nomina Personal de Vigilancia 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</si>
  <si>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</si>
  <si>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</si>
  <si>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</si>
  <si>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</si>
  <si>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</si>
  <si>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</si>
  <si>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</si>
  <si>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DIRECCION PLANIFICACION Y DESARROLLO</t>
  </si>
  <si>
    <t>DIRECTOR PLANIFICACION Y DESARROLLO</t>
  </si>
  <si>
    <t xml:space="preserve">Nomina Temporal Cargos de carrera </t>
  </si>
  <si>
    <t>ANALISTA DE PLANIFICACION</t>
  </si>
  <si>
    <t>HASLIN NICOLE SANTANA SANTANA</t>
  </si>
  <si>
    <t>ANALISTA GESTION DE CALIDAD</t>
  </si>
  <si>
    <t>ANALISTA DESARROLLO ORGANIZACIONAL</t>
  </si>
  <si>
    <t>YSELN AMAISA SILVERIO CASTILLO</t>
  </si>
  <si>
    <t>TECNICO DE PLANIFICACION</t>
  </si>
  <si>
    <t>MARIEM MONTES DE OCA HESNI</t>
  </si>
  <si>
    <t>ROSANNA XIOMARA URDANETA DE LEON</t>
  </si>
  <si>
    <t>DIRECTORA DE COMUNICACIONES</t>
  </si>
  <si>
    <t>DISENADOR GRAFICO</t>
  </si>
  <si>
    <t>ADMINISTRADORA DE COMUNIDADES VIRTUALES</t>
  </si>
  <si>
    <t>TECNICO DE COMUNICACIONES</t>
  </si>
  <si>
    <t>DIRECTOR TIC</t>
  </si>
  <si>
    <t>ENCARGADA DEPARTAMENTO SERVICIOS TIC</t>
  </si>
  <si>
    <t>ANALISTA SISTEMAS INFORMATICOS</t>
  </si>
  <si>
    <t>ROBERTO EMILIO ESQUEA MENDEZ</t>
  </si>
  <si>
    <t>SOPORTE A USUARIO</t>
  </si>
  <si>
    <t>JHON ALBERT MOLINEAUX MARTE</t>
  </si>
  <si>
    <t>ADMINISTRADOR DE BASE DE DATOS</t>
  </si>
  <si>
    <t>JOSE SIME CANDELARIO</t>
  </si>
  <si>
    <t xml:space="preserve"> DIRECCION FINANCIERA</t>
  </si>
  <si>
    <t>FLAVIA CAROLINA ABREU PEÑA</t>
  </si>
  <si>
    <t>ANALISTA DE PRESUPUESTO</t>
  </si>
  <si>
    <t>WANDER JOSUE PENA NAVARRO</t>
  </si>
  <si>
    <t>CONTADOR</t>
  </si>
  <si>
    <t xml:space="preserve"> DIRECCION ADMINISTRATIVA</t>
  </si>
  <si>
    <t>DIRECTORA ADMINISTRATIVA</t>
  </si>
  <si>
    <t>ENCARGADA DEPARTAMENTO SERVICIOS GENERALES</t>
  </si>
  <si>
    <t>ENCARGADO DEPARTAMENTO DE COMPRAS Y CONTRATACIONES</t>
  </si>
  <si>
    <t>TECNICO EN COMPRAS Y CONTRATACIONES</t>
  </si>
  <si>
    <t>CINDY MARIA REINOSO VALVERDE</t>
  </si>
  <si>
    <t>ENCARGADA DEPARTAMENTO DE CAPACITACION</t>
  </si>
  <si>
    <t>ANALISTA COMISIONES DE ETICA PUBLICA</t>
  </si>
  <si>
    <t>MELIDA MARIA YNMACULADA PICHARDO</t>
  </si>
  <si>
    <t>YOMARA MERCEDES ROSARIO VENTURA</t>
  </si>
  <si>
    <t>DIPSY MASSIEL LOPEZ DIAZ</t>
  </si>
  <si>
    <t>ENC. DIVISION INVESTIGACION</t>
  </si>
  <si>
    <t>YASMIN DE LOS ANGELES PEGUERO PEGUERO</t>
  </si>
  <si>
    <t>ANALISTA DE CONFLICTOS DE INTERESES</t>
  </si>
  <si>
    <t>TECNICO MONITOREO OAI Y PORTALES DE TRANSPARENCIA</t>
  </si>
  <si>
    <t>ROSSANNA ELIZABETH DALMASI DE LO SANTOS</t>
  </si>
  <si>
    <t>DIRECTORA DE RECURSOS HUMANOS</t>
  </si>
  <si>
    <t>Nomina Tramite de Pension</t>
  </si>
  <si>
    <t>Nomina Interinato</t>
  </si>
  <si>
    <t xml:space="preserve">                                         Responsable Financiero</t>
  </si>
  <si>
    <t xml:space="preserve">    Responsable de Nómina</t>
  </si>
  <si>
    <t xml:space="preserve">           Aprobado por:</t>
  </si>
  <si>
    <t xml:space="preserve">                        Responsable de la Institución</t>
  </si>
  <si>
    <t>SUELDO BUTO (RD$)</t>
  </si>
  <si>
    <t>OTROS ING.</t>
  </si>
  <si>
    <t>TOTAL ING.</t>
  </si>
  <si>
    <t>OTROS DESC.</t>
  </si>
  <si>
    <t>TOTAL DESC.</t>
  </si>
  <si>
    <t xml:space="preserve">INUVA </t>
  </si>
  <si>
    <t xml:space="preserve">DIRECTOR EJECUTIVO </t>
  </si>
  <si>
    <t xml:space="preserve">LUCIA FELIZ PEÑA </t>
  </si>
  <si>
    <t xml:space="preserve">ENC. ADMINISTRATIVA Y FINANCIERA </t>
  </si>
  <si>
    <t xml:space="preserve">ELISANDRA MATOS MENDEZ </t>
  </si>
  <si>
    <t xml:space="preserve">CONTADORA GENERAL </t>
  </si>
  <si>
    <t xml:space="preserve">ACTIVO </t>
  </si>
  <si>
    <t xml:space="preserve">MASCULINO </t>
  </si>
  <si>
    <t xml:space="preserve">FEMENINO </t>
  </si>
  <si>
    <t xml:space="preserve">MARIA DEL PILAR MENDEZ SENA </t>
  </si>
  <si>
    <t xml:space="preserve">AXILIAR DE CONTABILIDAD </t>
  </si>
  <si>
    <t xml:space="preserve">LUIS SILVERIO PARRA ACOSTA </t>
  </si>
  <si>
    <t xml:space="preserve">GERENTE DE RECURSOS HUMANOS </t>
  </si>
  <si>
    <t xml:space="preserve">ACIVO </t>
  </si>
  <si>
    <t>ROSA RAMONA MOSCOSO 0</t>
  </si>
  <si>
    <t xml:space="preserve">SECRETARI EJECUTIVA </t>
  </si>
  <si>
    <t xml:space="preserve">BALDEMIRO MEDINA MEDINA </t>
  </si>
  <si>
    <t xml:space="preserve">COODINADOR TECNICO </t>
  </si>
  <si>
    <t xml:space="preserve">ROMEL ALFONSO DIAZ RODRIGUEZ </t>
  </si>
  <si>
    <t xml:space="preserve">TECNICOS </t>
  </si>
  <si>
    <t xml:space="preserve">JULIAN MONTILLA ORTIZ </t>
  </si>
  <si>
    <t xml:space="preserve">JUAN ODALYS CUEVAS AMADOR </t>
  </si>
  <si>
    <t xml:space="preserve">RUDY ESTENIO CUEVAS FERRERAS </t>
  </si>
  <si>
    <t xml:space="preserve">AUXILIAR SOPORTE TECNICO </t>
  </si>
  <si>
    <t xml:space="preserve">OBRERO </t>
  </si>
  <si>
    <t xml:space="preserve">MANUEL LEBRO MENDEZ </t>
  </si>
  <si>
    <t xml:space="preserve">MENSAJERO </t>
  </si>
  <si>
    <t xml:space="preserve">ELVA FREDESVINDA VASQUEZ MESA </t>
  </si>
  <si>
    <t xml:space="preserve">SUPERVISORA DE ASOCIACIONES </t>
  </si>
  <si>
    <t xml:space="preserve">SECRETARIA DIVISION TECNICA </t>
  </si>
  <si>
    <t xml:space="preserve">CONSERJE </t>
  </si>
  <si>
    <t>SEGURIDAD</t>
  </si>
  <si>
    <t xml:space="preserve">SERENO NOTURNO </t>
  </si>
  <si>
    <t xml:space="preserve">RECEPCIONISTA </t>
  </si>
  <si>
    <t xml:space="preserve">SECRETARIA EJECUTIVA </t>
  </si>
  <si>
    <t xml:space="preserve">CHOFER DEL DIRECTOR </t>
  </si>
  <si>
    <t xml:space="preserve">INICENCO FELIZ PEÑA </t>
  </si>
  <si>
    <t xml:space="preserve">SUB DIRECTOR TECNICO </t>
  </si>
  <si>
    <t xml:space="preserve">FANNY DELFINA CASTRO </t>
  </si>
  <si>
    <t xml:space="preserve">PAOLA REGINA MATOS </t>
  </si>
  <si>
    <t xml:space="preserve">AUXILIAR DE ADMINISTRACION </t>
  </si>
  <si>
    <t xml:space="preserve">EUGENIA PERDOMO </t>
  </si>
  <si>
    <t>EUGENIO BATISTA</t>
  </si>
  <si>
    <t xml:space="preserve">WILSON  RADHAMES TEJEDA </t>
  </si>
  <si>
    <t xml:space="preserve">EFRANK PEREZ MATOS </t>
  </si>
  <si>
    <t xml:space="preserve">ANDREISI FERRERAS PEREZ </t>
  </si>
  <si>
    <t xml:space="preserve">CONSULTOR JURIDICO </t>
  </si>
  <si>
    <t xml:space="preserve">ROBERT DAVID PEÑA PEREZ </t>
  </si>
  <si>
    <t xml:space="preserve">ENC. COMPRAS Y CONRATACIONES </t>
  </si>
  <si>
    <t xml:space="preserve">ROSA SANTANA PEÑA </t>
  </si>
  <si>
    <t xml:space="preserve">RAFAEL EMILIO TERRERO </t>
  </si>
  <si>
    <t xml:space="preserve">ENCARGADO DE TRANSPORTACION </t>
  </si>
  <si>
    <t xml:space="preserve">MARISOL REYES </t>
  </si>
  <si>
    <t xml:space="preserve">ASISTENTE DE MANTENIMIENTO </t>
  </si>
  <si>
    <t xml:space="preserve">RAMON ANTONIO MEDINA GONZALEZ </t>
  </si>
  <si>
    <t xml:space="preserve">ENCARGADO DE DESARROLLO SOCIAL </t>
  </si>
  <si>
    <t xml:space="preserve">RADHAMES HERASME MEDINA </t>
  </si>
  <si>
    <t xml:space="preserve">MIGUEL FLORIAN </t>
  </si>
  <si>
    <t xml:space="preserve">SANTA ZARZUELA MENDEZ </t>
  </si>
  <si>
    <t xml:space="preserve">JUSTINA CUEVAS </t>
  </si>
  <si>
    <t xml:space="preserve">BENITO NOVAS SEGURA </t>
  </si>
  <si>
    <t xml:space="preserve">FELIPE ESTEBAN CARVAJAL SENA </t>
  </si>
  <si>
    <t xml:space="preserve">WANDER ROMAN SEGURA </t>
  </si>
  <si>
    <t xml:space="preserve">SENEVE LEBRON REYES </t>
  </si>
  <si>
    <t xml:space="preserve">LOIDA ELANI PEÑA VARGAS </t>
  </si>
  <si>
    <t xml:space="preserve">NORBERTO NOVAS SANTANA </t>
  </si>
  <si>
    <t xml:space="preserve">SEGURDAD </t>
  </si>
  <si>
    <t xml:space="preserve">ROSA ENCARNACION HERASME VINITI </t>
  </si>
  <si>
    <t xml:space="preserve">TECNICO </t>
  </si>
  <si>
    <t xml:space="preserve">JERLIN ELISENIO SANTANA LEBRON </t>
  </si>
  <si>
    <t>CONCEPTO PAGO SUELDO 000001 - FIJOS CORRESPONDIENTE AL MES DE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</si>
</sst>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u/>
      <sz val="11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3" borderId="0" xfId="0" applyFill="1" applyAlignment="1">
      <alignment wrapText="1"/>
    </xf>
    <xf numFmtId="0" fontId="0" fillId="3" borderId="0" xfId="0" applyFill="1"/>
    <xf numFmtId="0" fontId="4" fillId="3" borderId="0" xfId="0" applyFont="1" applyFill="1" applyAlignment="1">
      <alignment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1" fillId="3" borderId="0" xfId="0" applyFont="1" applyFill="1" applyAlignment="1">
      <alignment wrapText="1"/>
    </xf>
    <xf numFmtId="0" fontId="10" fillId="3" borderId="0" xfId="0" applyFont="1" applyFill="1" applyAlignment="1">
      <alignment horizontal="center"/>
    </xf>
    <xf numFmtId="0" fontId="10" fillId="3" borderId="0" xfId="0" applyFont="1" applyFill="1"/>
    <xf numFmtId="0" fontId="10" fillId="3" borderId="0" xfId="0" applyFont="1" applyFill="1" applyAlignment="1">
      <alignment horizontal="center" vertical="center"/>
    </xf>
    <xf numFmtId="0" fontId="10" fillId="3" borderId="8" xfId="0" applyFont="1" applyFill="1" applyBorder="1"/>
    <xf numFmtId="0" fontId="10" fillId="3" borderId="8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9" fillId="3" borderId="0" xfId="0" applyFont="1" applyFill="1" applyAlignment="1">
      <alignment horizontal="center"/>
    </xf>
    <xf numFmtId="0" fontId="11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center" vertical="center" wrapText="1"/>
    </xf>
    <xf numFmtId="4" fontId="11" fillId="4" borderId="7" xfId="0" applyNumberFormat="1" applyFont="1" applyFill="1" applyBorder="1" applyAlignment="1">
      <alignment horizontal="center" vertical="center" wrapText="1"/>
    </xf>
    <xf numFmtId="2" fontId="11" fillId="4" borderId="7" xfId="0" applyNumberFormat="1" applyFont="1" applyFill="1" applyBorder="1" applyAlignment="1">
      <alignment horizontal="center" vertical="center" wrapText="1"/>
    </xf>
    <xf numFmtId="4" fontId="11" fillId="4" borderId="10" xfId="0" applyNumberFormat="1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4" fontId="11" fillId="4" borderId="1" xfId="0" applyNumberFormat="1" applyFont="1" applyFill="1" applyBorder="1" applyAlignment="1">
      <alignment horizontal="center" vertical="center" wrapText="1"/>
    </xf>
    <xf numFmtId="2" fontId="11" fillId="4" borderId="1" xfId="0" applyNumberFormat="1" applyFont="1" applyFill="1" applyBorder="1" applyAlignment="1">
      <alignment horizontal="center" vertical="center" wrapText="1"/>
    </xf>
    <xf numFmtId="4" fontId="11" fillId="4" borderId="12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5" xfId="0" applyFill="1" applyBorder="1" applyAlignment="1">
      <alignment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center" vertical="center" wrapText="1"/>
    </xf>
    <xf numFmtId="4" fontId="11" fillId="4" borderId="5" xfId="0" applyNumberFormat="1" applyFont="1" applyFill="1" applyBorder="1" applyAlignment="1">
      <alignment horizontal="center" vertical="center" wrapText="1"/>
    </xf>
    <xf numFmtId="2" fontId="11" fillId="4" borderId="5" xfId="0" applyNumberFormat="1" applyFont="1" applyFill="1" applyBorder="1" applyAlignment="1">
      <alignment horizontal="center" vertical="center" wrapText="1"/>
    </xf>
    <xf numFmtId="4" fontId="11" fillId="4" borderId="14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5" fillId="3" borderId="0" xfId="0" applyFont="1" applyFill="1"/>
    <xf numFmtId="0" fontId="16" fillId="3" borderId="0" xfId="0" applyFont="1" applyFill="1"/>
    <xf numFmtId="4" fontId="14" fillId="3" borderId="12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center" vertical="center" wrapText="1"/>
    </xf>
    <xf numFmtId="4" fontId="14" fillId="6" borderId="1" xfId="0" applyNumberFormat="1" applyFont="1" applyFill="1" applyBorder="1" applyAlignment="1">
      <alignment horizontal="center" vertical="center" wrapText="1"/>
    </xf>
    <xf numFmtId="2" fontId="14" fillId="3" borderId="1" xfId="0" applyNumberFormat="1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center" vertical="center" wrapText="1"/>
    </xf>
    <xf numFmtId="4" fontId="14" fillId="7" borderId="1" xfId="0" applyNumberFormat="1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4" fontId="0" fillId="3" borderId="0" xfId="0" applyNumberForma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9" fillId="3" borderId="0" xfId="0" applyFont="1" applyFill="1"/>
    <xf numFmtId="0" fontId="0" fillId="3" borderId="0" xfId="0" applyFill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4" fontId="14" fillId="7" borderId="1" xfId="0" applyNumberFormat="1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8" fillId="7" borderId="1" xfId="0" applyFont="1" applyFill="1" applyBorder="1" applyAlignment="1">
      <alignment horizontal="left" vertical="center" wrapText="1"/>
    </xf>
    <xf numFmtId="0" fontId="18" fillId="7" borderId="1" xfId="0" applyNumberFormat="1" applyFont="1" applyFill="1" applyBorder="1" applyAlignment="1">
      <alignment horizontal="left" vertical="center" wrapText="1"/>
    </xf>
    <xf numFmtId="0" fontId="18" fillId="7" borderId="1" xfId="0" applyFont="1" applyFill="1" applyBorder="1" applyAlignment="1">
      <alignment horizontal="center" vertical="center" wrapText="1"/>
    </xf>
    <xf numFmtId="4" fontId="18" fillId="7" borderId="1" xfId="0" applyNumberFormat="1" applyFont="1" applyFill="1" applyBorder="1" applyAlignment="1">
      <alignment horizontal="center" vertical="center" wrapText="1"/>
    </xf>
    <xf numFmtId="2" fontId="18" fillId="3" borderId="1" xfId="0" applyNumberFormat="1" applyFont="1" applyFill="1" applyBorder="1" applyAlignment="1">
      <alignment horizontal="center" vertical="center" wrapText="1"/>
    </xf>
    <xf numFmtId="4" fontId="18" fillId="3" borderId="1" xfId="0" applyNumberFormat="1" applyFont="1" applyFill="1" applyBorder="1" applyAlignment="1">
      <alignment horizontal="center" vertical="center" wrapText="1"/>
    </xf>
    <xf numFmtId="4" fontId="18" fillId="3" borderId="12" xfId="0" applyNumberFormat="1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6" fillId="2" borderId="16" xfId="0" applyFont="1" applyFill="1" applyBorder="1" applyAlignment="1">
      <alignment horizontal="center" wrapText="1"/>
    </xf>
    <xf numFmtId="0" fontId="6" fillId="2" borderId="17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10" fillId="3" borderId="0" xfId="0" applyFont="1" applyFill="1" applyAlignment="1">
      <alignment horizontal="left"/>
    </xf>
  </cellXfs>
  <cellStyles count="1">
    <cellStyle name="Normal" xfId="0" builtinId="0"/>
  </cellStyles>
  <dxfs count="38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1647263</xdr:colOff>
      <xdr:row>0</xdr:row>
      <xdr:rowOff>313766</xdr:rowOff>
    </xdr:from>
    <xdr:to>
      <xdr:col>7</xdr:col>
      <xdr:colOff>549088</xdr:colOff>
      <xdr:row>4</xdr:row>
      <xdr:rowOff>112060</xdr:rowOff>
    </xdr:to>
    <xdr:pic>
      <xdr:nvPicPr>
        <xdr:cNvPr id="7" name="Imagen 6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1116" y="313766"/>
          <a:ext cx="6297707" cy="14903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5" name="Tabla5" displayName="Tabla5" ref="A9:O46" totalsRowShown="0" headerRowDxfId="37" dataDxfId="36" tableBorderDxfId="35">
  <sortState ref="A16:O16">
    <sortCondition descending="1" ref="B9:B106"/>
  </sortState>
  <tableColumns count="15">
    <tableColumn id="1" name="NO." dataDxfId="34"/>
    <tableColumn id="2" name="NOMBRE" dataDxfId="33"/>
    <tableColumn id="3" name="DIRECCION" dataDxfId="32"/>
    <tableColumn id="4" name="FUNCION " dataDxfId="31"/>
    <tableColumn id="5" name="ESTATUS" dataDxfId="30"/>
    <tableColumn id="6" name="GENERO" dataDxfId="29"/>
    <tableColumn id="7" name="SUELDO BUTO (RD$)" dataDxfId="28"/>
    <tableColumn id="8" name="OTROS ING." dataDxfId="27"/>
    <tableColumn id="9" name="TOTAL ING." dataDxfId="26">
      <calculatedColumnFormula>(Tabla5[[#This Row],[SUELDO BUTO (RD$)]]-Tabla5[[#This Row],[OTROS ING.]])</calculatedColumnFormula>
    </tableColumn>
    <tableColumn id="10" name="AFP" dataDxfId="25">
      <calculatedColumnFormula>G10*0.0287</calculatedColumnFormula>
    </tableColumn>
    <tableColumn id="11" name="ISR" dataDxfId="24"/>
    <tableColumn id="12" name="SFS" dataDxfId="23">
      <calculatedColumnFormula>G10*0.0304</calculatedColumnFormula>
    </tableColumn>
    <tableColumn id="13" name="OTROS DESC." dataDxfId="22"/>
    <tableColumn id="14" name="TOTAL DESC." dataDxfId="21">
      <calculatedColumnFormula>J10+K10+L10+M10</calculatedColumnFormula>
    </tableColumn>
    <tableColumn id="15" name="NETO" dataDxfId="20">
      <calculatedColumnFormula>I10-N10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P162" totalsRowShown="0" headerRowDxfId="19" headerRowBorderDxfId="18" tableBorderDxfId="17" totalsRowBorderDxfId="16">
  <autoFilter ref="A1:P162"/>
  <tableColumns count="16">
    <tableColumn id="1" name="NO" dataDxfId="15"/>
    <tableColumn id="2" name="NOMBRE" dataDxfId="14"/>
    <tableColumn id="3" name="DIRECCION" dataDxfId="13"/>
    <tableColumn id="4" name="FUNCION " dataDxfId="12"/>
    <tableColumn id="5" name="ESTATUS" dataDxfId="11"/>
    <tableColumn id="6" name="GENERO" dataDxfId="10"/>
    <tableColumn id="7" name="Nomina" dataDxfId="9"/>
    <tableColumn id="8" name="Sueldo Bruto (RD$)" dataDxfId="8"/>
    <tableColumn id="9" name="Otros Ing." dataDxfId="7"/>
    <tableColumn id="10" name="Total Ing." dataDxfId="6"/>
    <tableColumn id="11" name="AFP" dataDxfId="5"/>
    <tableColumn id="12" name="ISR" dataDxfId="4"/>
    <tableColumn id="13" name="SFS" dataDxfId="3"/>
    <tableColumn id="14" name="Otros Desc." dataDxfId="2"/>
    <tableColumn id="15" name="Total Desc." dataDxfId="1"/>
    <tableColumn id="16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3"/>
  <sheetViews>
    <sheetView tabSelected="1" zoomScale="70" zoomScaleNormal="70" zoomScaleSheetLayoutView="100" workbookViewId="0">
      <selection activeCell="A6" sqref="A6:O6"/>
    </sheetView>
  </sheetViews>
  <sheetFormatPr baseColWidth="10" defaultColWidth="9.140625" defaultRowHeight="12.75" x14ac:dyDescent="0.2"/>
  <cols>
    <col min="1" max="1" width="6.140625" style="4" customWidth="1"/>
    <col min="2" max="2" width="35.85546875" style="2" customWidth="1"/>
    <col min="3" max="3" width="33.7109375" style="5" customWidth="1"/>
    <col min="4" max="4" width="44.42578125" style="5" customWidth="1"/>
    <col min="5" max="5" width="28.28515625" style="5" customWidth="1"/>
    <col min="6" max="6" width="17.85546875" style="5" customWidth="1"/>
    <col min="7" max="7" width="20.5703125" style="4" customWidth="1"/>
    <col min="8" max="8" width="16.5703125" style="4" bestFit="1" customWidth="1"/>
    <col min="9" max="9" width="15.85546875" style="4" bestFit="1" customWidth="1"/>
    <col min="10" max="10" width="16" style="4" customWidth="1"/>
    <col min="11" max="12" width="13.28515625" style="4" customWidth="1"/>
    <col min="13" max="13" width="14.140625" style="4" customWidth="1"/>
    <col min="14" max="14" width="14.5703125" style="4" customWidth="1"/>
    <col min="15" max="15" width="15.140625" style="4" customWidth="1"/>
    <col min="16" max="16" width="9.140625" style="2" customWidth="1"/>
    <col min="17" max="18" width="9.140625" style="2"/>
    <col min="19" max="19" width="1.28515625" style="2" customWidth="1"/>
    <col min="20" max="20" width="9.140625" style="2"/>
    <col min="21" max="21" width="9.42578125" style="2" customWidth="1"/>
    <col min="22" max="16384" width="9.140625" style="2"/>
  </cols>
  <sheetData>
    <row r="1" spans="1:16" ht="37.5" customHeight="1" x14ac:dyDescent="0.2"/>
    <row r="2" spans="1:16" ht="37.5" customHeight="1" x14ac:dyDescent="0.2"/>
    <row r="3" spans="1:16" ht="37.5" customHeight="1" x14ac:dyDescent="0.2">
      <c r="A3" s="2"/>
    </row>
    <row r="4" spans="1:16" ht="19.5" customHeight="1" x14ac:dyDescent="0.2">
      <c r="A4" s="60"/>
      <c r="B4" s="60"/>
      <c r="C4" s="17"/>
      <c r="D4" s="17"/>
      <c r="E4" s="17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6" ht="27" customHeight="1" x14ac:dyDescent="0.25">
      <c r="A5" s="76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</row>
    <row r="6" spans="1:16" ht="20.25" customHeight="1" x14ac:dyDescent="0.2">
      <c r="A6" s="77" t="s">
        <v>366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</row>
    <row r="7" spans="1:16" s="6" customFormat="1" ht="18" customHeight="1" x14ac:dyDescent="0.2">
      <c r="A7" s="78" t="s">
        <v>1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</row>
    <row r="8" spans="1:16" s="6" customFormat="1" ht="18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6" s="3" customFormat="1" ht="29.25" customHeight="1" x14ac:dyDescent="0.2">
      <c r="A9" s="63" t="s">
        <v>168</v>
      </c>
      <c r="B9" s="45" t="s">
        <v>3</v>
      </c>
      <c r="C9" s="45" t="s">
        <v>4</v>
      </c>
      <c r="D9" s="45" t="s">
        <v>5</v>
      </c>
      <c r="E9" s="45" t="s">
        <v>6</v>
      </c>
      <c r="F9" s="45" t="s">
        <v>7</v>
      </c>
      <c r="G9" s="46" t="s">
        <v>291</v>
      </c>
      <c r="H9" s="46" t="s">
        <v>292</v>
      </c>
      <c r="I9" s="46" t="s">
        <v>293</v>
      </c>
      <c r="J9" s="46" t="s">
        <v>11</v>
      </c>
      <c r="K9" s="46" t="s">
        <v>12</v>
      </c>
      <c r="L9" s="46" t="s">
        <v>13</v>
      </c>
      <c r="M9" s="46" t="s">
        <v>294</v>
      </c>
      <c r="N9" s="46" t="s">
        <v>295</v>
      </c>
      <c r="O9" s="46" t="s">
        <v>169</v>
      </c>
    </row>
    <row r="10" spans="1:16" s="1" customFormat="1" ht="36.75" customHeight="1" x14ac:dyDescent="0.2">
      <c r="A10" s="57">
        <v>1</v>
      </c>
      <c r="B10" s="43" t="s">
        <v>339</v>
      </c>
      <c r="C10" s="54" t="s">
        <v>296</v>
      </c>
      <c r="D10" s="54" t="s">
        <v>297</v>
      </c>
      <c r="E10" s="54" t="s">
        <v>302</v>
      </c>
      <c r="F10" s="55" t="s">
        <v>303</v>
      </c>
      <c r="G10" s="56">
        <v>125000</v>
      </c>
      <c r="H10" s="53">
        <v>0</v>
      </c>
      <c r="I10" s="44">
        <f>(Tabla5[[#This Row],[SUELDO BUTO (RD$)]]-Tabla5[[#This Row],[OTROS ING.]])</f>
        <v>125000</v>
      </c>
      <c r="J10" s="44">
        <f>G10*0.0287</f>
        <v>3587.5</v>
      </c>
      <c r="K10" s="44">
        <v>17986.060000000001</v>
      </c>
      <c r="L10" s="44">
        <f>G10*0.0304</f>
        <v>3800</v>
      </c>
      <c r="M10" s="44">
        <v>30118.080000000002</v>
      </c>
      <c r="N10" s="44">
        <f>J10+K10+L10+M10</f>
        <v>55491.64</v>
      </c>
      <c r="O10" s="49">
        <f>I10-N10</f>
        <v>69508.36</v>
      </c>
    </row>
    <row r="11" spans="1:16" s="1" customFormat="1" ht="36.75" customHeight="1" x14ac:dyDescent="0.2">
      <c r="A11" s="57">
        <v>2</v>
      </c>
      <c r="B11" s="67" t="s">
        <v>332</v>
      </c>
      <c r="C11" s="68" t="s">
        <v>296</v>
      </c>
      <c r="D11" s="69" t="s">
        <v>333</v>
      </c>
      <c r="E11" s="68" t="s">
        <v>302</v>
      </c>
      <c r="F11" s="70" t="s">
        <v>303</v>
      </c>
      <c r="G11" s="71">
        <v>50000</v>
      </c>
      <c r="H11" s="72">
        <v>0</v>
      </c>
      <c r="I11" s="73">
        <f>(Tabla5[[#This Row],[SUELDO BUTO (RD$)]]-Tabla5[[#This Row],[OTROS ING.]])</f>
        <v>50000</v>
      </c>
      <c r="J11" s="73">
        <f>G11*0.0287</f>
        <v>1435</v>
      </c>
      <c r="K11" s="73">
        <v>1448.96</v>
      </c>
      <c r="L11" s="73">
        <f>G11*0.0304</f>
        <v>1520</v>
      </c>
      <c r="M11" s="73">
        <v>37633.620000000003</v>
      </c>
      <c r="N11" s="73">
        <f>J11+K11+L11+M11</f>
        <v>42037.58</v>
      </c>
      <c r="O11" s="74">
        <f>I11-N11</f>
        <v>7962.4199999999983</v>
      </c>
    </row>
    <row r="12" spans="1:16" s="1" customFormat="1" ht="36.75" customHeight="1" x14ac:dyDescent="0.2">
      <c r="A12" s="57"/>
      <c r="B12" s="67" t="s">
        <v>334</v>
      </c>
      <c r="C12" s="68" t="s">
        <v>296</v>
      </c>
      <c r="D12" s="69" t="s">
        <v>333</v>
      </c>
      <c r="E12" s="68" t="s">
        <v>302</v>
      </c>
      <c r="F12" s="70" t="s">
        <v>304</v>
      </c>
      <c r="G12" s="71">
        <v>40000</v>
      </c>
      <c r="H12" s="72">
        <v>0</v>
      </c>
      <c r="I12" s="73">
        <f>(Tabla5[[#This Row],[SUELDO BUTO (RD$)]]-Tabla5[[#This Row],[OTROS ING.]])</f>
        <v>40000</v>
      </c>
      <c r="J12" s="73">
        <f>G12*0.0287</f>
        <v>1148</v>
      </c>
      <c r="K12" s="73">
        <v>442.65</v>
      </c>
      <c r="L12" s="73">
        <f>G12*0.0304</f>
        <v>1216</v>
      </c>
      <c r="M12" s="73">
        <v>14041.15</v>
      </c>
      <c r="N12" s="73">
        <f>J12+K12+L12+M12</f>
        <v>16847.8</v>
      </c>
      <c r="O12" s="74">
        <f>I12-N12</f>
        <v>23152.2</v>
      </c>
    </row>
    <row r="13" spans="1:16" s="1" customFormat="1" ht="36.75" customHeight="1" x14ac:dyDescent="0.2">
      <c r="A13" s="57"/>
      <c r="B13" s="67" t="s">
        <v>340</v>
      </c>
      <c r="C13" s="68" t="s">
        <v>296</v>
      </c>
      <c r="D13" s="69" t="s">
        <v>325</v>
      </c>
      <c r="E13" s="68" t="s">
        <v>302</v>
      </c>
      <c r="F13" s="70" t="s">
        <v>304</v>
      </c>
      <c r="G13" s="71">
        <v>11550</v>
      </c>
      <c r="H13" s="72">
        <v>0</v>
      </c>
      <c r="I13" s="73">
        <f>(Tabla5[[#This Row],[SUELDO BUTO (RD$)]]-Tabla5[[#This Row],[OTROS ING.]])</f>
        <v>11550</v>
      </c>
      <c r="J13" s="73">
        <f>G13*0.0287</f>
        <v>331.48500000000001</v>
      </c>
      <c r="K13" s="73">
        <v>0</v>
      </c>
      <c r="L13" s="73">
        <f>G13*0.0304</f>
        <v>351.12</v>
      </c>
      <c r="M13" s="73">
        <v>707.61</v>
      </c>
      <c r="N13" s="73">
        <f>J13+K13+L13+M13</f>
        <v>1390.2150000000001</v>
      </c>
      <c r="O13" s="74">
        <f>I13-N13</f>
        <v>10159.785</v>
      </c>
    </row>
    <row r="14" spans="1:16" s="1" customFormat="1" ht="36.75" customHeight="1" x14ac:dyDescent="0.2">
      <c r="A14" s="57"/>
      <c r="B14" s="67" t="s">
        <v>341</v>
      </c>
      <c r="C14" s="68" t="s">
        <v>296</v>
      </c>
      <c r="D14" s="69" t="s">
        <v>342</v>
      </c>
      <c r="E14" s="68" t="s">
        <v>302</v>
      </c>
      <c r="F14" s="70" t="s">
        <v>304</v>
      </c>
      <c r="G14" s="71">
        <v>17600</v>
      </c>
      <c r="H14" s="72">
        <v>0</v>
      </c>
      <c r="I14" s="73">
        <f>(Tabla5[[#This Row],[SUELDO BUTO (RD$)]]-Tabla5[[#This Row],[OTROS ING.]])</f>
        <v>17600</v>
      </c>
      <c r="J14" s="73">
        <f>G14*0.0287</f>
        <v>505.12</v>
      </c>
      <c r="K14" s="73">
        <v>0</v>
      </c>
      <c r="L14" s="73">
        <f>G14*0.0304</f>
        <v>535.04</v>
      </c>
      <c r="M14" s="73">
        <v>1065.1600000000001</v>
      </c>
      <c r="N14" s="73">
        <f>J14+K14+L14+M14</f>
        <v>2105.3199999999997</v>
      </c>
      <c r="O14" s="74">
        <f>I14-N14</f>
        <v>15494.68</v>
      </c>
    </row>
    <row r="15" spans="1:16" s="1" customFormat="1" ht="36.75" customHeight="1" x14ac:dyDescent="0.2">
      <c r="A15" s="57">
        <v>2</v>
      </c>
      <c r="B15" s="43" t="s">
        <v>298</v>
      </c>
      <c r="C15" s="54" t="s">
        <v>296</v>
      </c>
      <c r="D15" s="50" t="s">
        <v>299</v>
      </c>
      <c r="E15" s="54" t="s">
        <v>302</v>
      </c>
      <c r="F15" s="51" t="s">
        <v>304</v>
      </c>
      <c r="G15" s="52">
        <v>40000</v>
      </c>
      <c r="H15" s="53">
        <v>0</v>
      </c>
      <c r="I15" s="44">
        <f>(Tabla5[[#This Row],[SUELDO BUTO (RD$)]]-Tabla5[[#This Row],[OTROS ING.]])</f>
        <v>40000</v>
      </c>
      <c r="J15" s="44">
        <f t="shared" ref="J15:J42" si="0">G15*0.0287</f>
        <v>1148</v>
      </c>
      <c r="K15" s="44">
        <v>442.65</v>
      </c>
      <c r="L15" s="44">
        <f t="shared" ref="L15:L42" si="1">G15*0.0304</f>
        <v>1216</v>
      </c>
      <c r="M15" s="53">
        <v>5548.13</v>
      </c>
      <c r="N15" s="44">
        <f t="shared" ref="N15:N42" si="2">J15+K15+L15+M15</f>
        <v>8354.7800000000007</v>
      </c>
      <c r="O15" s="49">
        <f t="shared" ref="O15:O42" si="3">I15-N15</f>
        <v>31645.22</v>
      </c>
    </row>
    <row r="16" spans="1:16" s="1" customFormat="1" ht="36.75" customHeight="1" x14ac:dyDescent="0.2">
      <c r="A16" s="57">
        <v>3</v>
      </c>
      <c r="B16" s="43" t="s">
        <v>300</v>
      </c>
      <c r="C16" s="54" t="s">
        <v>296</v>
      </c>
      <c r="D16" s="64" t="s">
        <v>301</v>
      </c>
      <c r="E16" s="54" t="s">
        <v>302</v>
      </c>
      <c r="F16" s="55" t="s">
        <v>304</v>
      </c>
      <c r="G16" s="56">
        <v>31500</v>
      </c>
      <c r="H16" s="53">
        <v>0</v>
      </c>
      <c r="I16" s="44">
        <f>(Tabla5[[#This Row],[SUELDO BUTO (RD$)]]-Tabla5[[#This Row],[OTROS ING.]])</f>
        <v>31500</v>
      </c>
      <c r="J16" s="44">
        <f t="shared" si="0"/>
        <v>904.05</v>
      </c>
      <c r="K16" s="44">
        <v>442.65</v>
      </c>
      <c r="L16" s="44">
        <f t="shared" si="1"/>
        <v>957.6</v>
      </c>
      <c r="M16" s="44">
        <v>9948.4500000000007</v>
      </c>
      <c r="N16" s="44">
        <f t="shared" si="2"/>
        <v>12252.75</v>
      </c>
      <c r="O16" s="49">
        <f t="shared" si="3"/>
        <v>19247.25</v>
      </c>
    </row>
    <row r="17" spans="1:15" s="1" customFormat="1" ht="36.75" customHeight="1" x14ac:dyDescent="0.2">
      <c r="A17" s="57">
        <v>4</v>
      </c>
      <c r="B17" s="43" t="s">
        <v>305</v>
      </c>
      <c r="C17" s="54" t="s">
        <v>296</v>
      </c>
      <c r="D17" s="54" t="s">
        <v>306</v>
      </c>
      <c r="E17" s="54" t="s">
        <v>302</v>
      </c>
      <c r="F17" s="55" t="s">
        <v>304</v>
      </c>
      <c r="G17" s="56">
        <v>23000</v>
      </c>
      <c r="H17" s="53">
        <v>0</v>
      </c>
      <c r="I17" s="44">
        <f>(Tabla5[[#This Row],[SUELDO BUTO (RD$)]]-Tabla5[[#This Row],[OTROS ING.]])</f>
        <v>23000</v>
      </c>
      <c r="J17" s="44">
        <f t="shared" si="0"/>
        <v>660.1</v>
      </c>
      <c r="K17" s="44">
        <v>0</v>
      </c>
      <c r="L17" s="44">
        <f t="shared" si="1"/>
        <v>699.2</v>
      </c>
      <c r="M17" s="44">
        <v>4500</v>
      </c>
      <c r="N17" s="44">
        <f t="shared" si="2"/>
        <v>5859.3</v>
      </c>
      <c r="O17" s="49">
        <f t="shared" si="3"/>
        <v>17140.7</v>
      </c>
    </row>
    <row r="18" spans="1:15" s="1" customFormat="1" ht="36.75" customHeight="1" x14ac:dyDescent="0.2">
      <c r="A18" s="57"/>
      <c r="B18" s="67" t="s">
        <v>335</v>
      </c>
      <c r="C18" s="68" t="s">
        <v>296</v>
      </c>
      <c r="D18" s="69" t="s">
        <v>336</v>
      </c>
      <c r="E18" s="68" t="s">
        <v>302</v>
      </c>
      <c r="F18" s="70" t="s">
        <v>304</v>
      </c>
      <c r="G18" s="71">
        <v>20000</v>
      </c>
      <c r="H18" s="72">
        <v>0</v>
      </c>
      <c r="I18" s="73">
        <f>(Tabla5[[#This Row],[SUELDO BUTO (RD$)]]-Tabla5[[#This Row],[OTROS ING.]])</f>
        <v>20000</v>
      </c>
      <c r="J18" s="73">
        <f>G18*0.0287</f>
        <v>574</v>
      </c>
      <c r="K18" s="73">
        <v>0</v>
      </c>
      <c r="L18" s="73">
        <f>G18*0.0304</f>
        <v>608</v>
      </c>
      <c r="M18" s="73">
        <v>4525</v>
      </c>
      <c r="N18" s="73">
        <f>J18+K18+L18+M18</f>
        <v>5707</v>
      </c>
      <c r="O18" s="74">
        <f>I18-N18</f>
        <v>14293</v>
      </c>
    </row>
    <row r="19" spans="1:15" s="1" customFormat="1" ht="36.75" customHeight="1" x14ac:dyDescent="0.2">
      <c r="A19" s="57">
        <v>5</v>
      </c>
      <c r="B19" s="43" t="s">
        <v>307</v>
      </c>
      <c r="C19" s="50" t="s">
        <v>296</v>
      </c>
      <c r="D19" s="65" t="s">
        <v>308</v>
      </c>
      <c r="E19" s="50" t="s">
        <v>309</v>
      </c>
      <c r="F19" s="51" t="s">
        <v>303</v>
      </c>
      <c r="G19" s="52">
        <v>22000</v>
      </c>
      <c r="H19" s="53">
        <v>0</v>
      </c>
      <c r="I19" s="44">
        <f>(Tabla5[[#This Row],[SUELDO BUTO (RD$)]]-Tabla5[[#This Row],[OTROS ING.]])</f>
        <v>22000</v>
      </c>
      <c r="J19" s="44">
        <f t="shared" si="0"/>
        <v>631.4</v>
      </c>
      <c r="K19" s="44">
        <v>0</v>
      </c>
      <c r="L19" s="44">
        <f t="shared" si="1"/>
        <v>668.8</v>
      </c>
      <c r="M19" s="44">
        <v>0</v>
      </c>
      <c r="N19" s="44">
        <f t="shared" si="2"/>
        <v>1300.1999999999998</v>
      </c>
      <c r="O19" s="49">
        <f t="shared" si="3"/>
        <v>20699.8</v>
      </c>
    </row>
    <row r="20" spans="1:15" s="1" customFormat="1" ht="36.75" customHeight="1" x14ac:dyDescent="0.2">
      <c r="A20" s="57">
        <v>6</v>
      </c>
      <c r="B20" s="43" t="s">
        <v>310</v>
      </c>
      <c r="C20" s="54" t="s">
        <v>296</v>
      </c>
      <c r="D20" s="54" t="s">
        <v>311</v>
      </c>
      <c r="E20" s="54" t="s">
        <v>302</v>
      </c>
      <c r="F20" s="55" t="s">
        <v>304</v>
      </c>
      <c r="G20" s="56">
        <v>19800</v>
      </c>
      <c r="H20" s="53">
        <v>0</v>
      </c>
      <c r="I20" s="44">
        <f>(Tabla5[[#This Row],[SUELDO BUTO (RD$)]]-Tabla5[[#This Row],[OTROS ING.]])</f>
        <v>19800</v>
      </c>
      <c r="J20" s="44">
        <f t="shared" si="0"/>
        <v>568.26</v>
      </c>
      <c r="K20" s="44">
        <v>0</v>
      </c>
      <c r="L20" s="44">
        <f t="shared" si="1"/>
        <v>601.91999999999996</v>
      </c>
      <c r="M20" s="44">
        <v>0</v>
      </c>
      <c r="N20" s="44">
        <f t="shared" si="2"/>
        <v>1170.1799999999998</v>
      </c>
      <c r="O20" s="49">
        <f t="shared" si="3"/>
        <v>18629.82</v>
      </c>
    </row>
    <row r="21" spans="1:15" s="1" customFormat="1" ht="36.75" customHeight="1" x14ac:dyDescent="0.2">
      <c r="A21" s="57"/>
      <c r="B21" s="67" t="s">
        <v>343</v>
      </c>
      <c r="C21" s="68" t="s">
        <v>296</v>
      </c>
      <c r="D21" s="69" t="s">
        <v>344</v>
      </c>
      <c r="E21" s="68" t="s">
        <v>302</v>
      </c>
      <c r="F21" s="70" t="s">
        <v>303</v>
      </c>
      <c r="G21" s="71">
        <v>10000</v>
      </c>
      <c r="H21" s="72">
        <v>0</v>
      </c>
      <c r="I21" s="73">
        <f>(Tabla5[[#This Row],[SUELDO BUTO (RD$)]]-Tabla5[[#This Row],[OTROS ING.]])</f>
        <v>10000</v>
      </c>
      <c r="J21" s="73">
        <f>G21*0.0287</f>
        <v>287</v>
      </c>
      <c r="K21" s="73">
        <v>0</v>
      </c>
      <c r="L21" s="73">
        <f>G21*0.0304</f>
        <v>304</v>
      </c>
      <c r="M21" s="73">
        <v>616</v>
      </c>
      <c r="N21" s="73">
        <f>J21+K21+L21+M21</f>
        <v>1207</v>
      </c>
      <c r="O21" s="74">
        <f>I21-N21</f>
        <v>8793</v>
      </c>
    </row>
    <row r="22" spans="1:15" s="1" customFormat="1" ht="36.75" customHeight="1" x14ac:dyDescent="0.2">
      <c r="A22" s="57"/>
      <c r="B22" s="67" t="s">
        <v>345</v>
      </c>
      <c r="C22" s="68" t="s">
        <v>296</v>
      </c>
      <c r="D22" s="69" t="s">
        <v>330</v>
      </c>
      <c r="E22" s="68" t="s">
        <v>302</v>
      </c>
      <c r="F22" s="70" t="s">
        <v>304</v>
      </c>
      <c r="G22" s="71">
        <v>16500</v>
      </c>
      <c r="H22" s="72">
        <v>0</v>
      </c>
      <c r="I22" s="73">
        <f>(Tabla5[[#This Row],[SUELDO BUTO (RD$)]]-Tabla5[[#This Row],[OTROS ING.]])</f>
        <v>16500</v>
      </c>
      <c r="J22" s="73">
        <f>G22*0.0287</f>
        <v>473.55</v>
      </c>
      <c r="K22" s="73">
        <v>0</v>
      </c>
      <c r="L22" s="73">
        <f>G22*0.0304</f>
        <v>501.6</v>
      </c>
      <c r="M22" s="73">
        <v>9337.42</v>
      </c>
      <c r="N22" s="73">
        <f>J22+K22+L22+M22</f>
        <v>10312.57</v>
      </c>
      <c r="O22" s="74">
        <f>I22-N22</f>
        <v>6187.43</v>
      </c>
    </row>
    <row r="23" spans="1:15" s="1" customFormat="1" ht="36.75" customHeight="1" x14ac:dyDescent="0.2">
      <c r="A23" s="57"/>
      <c r="B23" s="67" t="s">
        <v>346</v>
      </c>
      <c r="C23" s="68" t="s">
        <v>296</v>
      </c>
      <c r="D23" s="69" t="s">
        <v>347</v>
      </c>
      <c r="E23" s="68" t="s">
        <v>302</v>
      </c>
      <c r="F23" s="70" t="s">
        <v>304</v>
      </c>
      <c r="G23" s="71">
        <v>11000</v>
      </c>
      <c r="H23" s="72">
        <v>0</v>
      </c>
      <c r="I23" s="73">
        <f>(Tabla5[[#This Row],[SUELDO BUTO (RD$)]]-Tabla5[[#This Row],[OTROS ING.]])</f>
        <v>11000</v>
      </c>
      <c r="J23" s="73">
        <f>G23*0.0287</f>
        <v>315.7</v>
      </c>
      <c r="K23" s="73">
        <v>0</v>
      </c>
      <c r="L23" s="73">
        <f>G23*0.0304</f>
        <v>334.4</v>
      </c>
      <c r="M23" s="73">
        <v>3003.03</v>
      </c>
      <c r="N23" s="73">
        <f>J23+K23+L23+M23</f>
        <v>3653.13</v>
      </c>
      <c r="O23" s="74">
        <f>I23-N23</f>
        <v>7346.87</v>
      </c>
    </row>
    <row r="24" spans="1:15" s="1" customFormat="1" ht="36.75" customHeight="1" x14ac:dyDescent="0.2">
      <c r="A24" s="57">
        <v>7</v>
      </c>
      <c r="B24" s="43" t="s">
        <v>312</v>
      </c>
      <c r="C24" s="50" t="s">
        <v>296</v>
      </c>
      <c r="D24" s="50" t="s">
        <v>313</v>
      </c>
      <c r="E24" s="50" t="s">
        <v>302</v>
      </c>
      <c r="F24" s="51" t="s">
        <v>303</v>
      </c>
      <c r="G24" s="52">
        <v>35000</v>
      </c>
      <c r="H24" s="53">
        <v>0</v>
      </c>
      <c r="I24" s="44">
        <f>(Tabla5[[#This Row],[SUELDO BUTO (RD$)]]-Tabla5[[#This Row],[OTROS ING.]])</f>
        <v>35000</v>
      </c>
      <c r="J24" s="44">
        <f t="shared" si="0"/>
        <v>1004.5</v>
      </c>
      <c r="K24" s="44">
        <v>1854</v>
      </c>
      <c r="L24" s="44">
        <f t="shared" si="1"/>
        <v>1064</v>
      </c>
      <c r="M24" s="44">
        <v>0</v>
      </c>
      <c r="N24" s="44">
        <f t="shared" si="2"/>
        <v>3922.5</v>
      </c>
      <c r="O24" s="49">
        <f t="shared" si="3"/>
        <v>31077.5</v>
      </c>
    </row>
    <row r="25" spans="1:15" s="1" customFormat="1" ht="36.75" customHeight="1" x14ac:dyDescent="0.2">
      <c r="A25" s="57">
        <v>8</v>
      </c>
      <c r="B25" s="43" t="s">
        <v>314</v>
      </c>
      <c r="C25" s="50" t="s">
        <v>296</v>
      </c>
      <c r="D25" s="64" t="s">
        <v>315</v>
      </c>
      <c r="E25" s="54" t="s">
        <v>302</v>
      </c>
      <c r="F25" s="55" t="s">
        <v>303</v>
      </c>
      <c r="G25" s="56">
        <v>35000</v>
      </c>
      <c r="H25" s="53">
        <v>0</v>
      </c>
      <c r="I25" s="44">
        <f>(Tabla5[[#This Row],[SUELDO BUTO (RD$)]]-Tabla5[[#This Row],[OTROS ING.]])</f>
        <v>35000</v>
      </c>
      <c r="J25" s="44">
        <f t="shared" si="0"/>
        <v>1004.5</v>
      </c>
      <c r="K25" s="44">
        <v>0</v>
      </c>
      <c r="L25" s="44">
        <f t="shared" si="1"/>
        <v>1064</v>
      </c>
      <c r="M25" s="44">
        <v>11191.03</v>
      </c>
      <c r="N25" s="44">
        <f t="shared" si="2"/>
        <v>13259.53</v>
      </c>
      <c r="O25" s="49">
        <f t="shared" si="3"/>
        <v>21740.47</v>
      </c>
    </row>
    <row r="26" spans="1:15" s="1" customFormat="1" ht="36.75" customHeight="1" x14ac:dyDescent="0.2">
      <c r="A26" s="57">
        <v>9</v>
      </c>
      <c r="B26" s="43" t="s">
        <v>316</v>
      </c>
      <c r="C26" s="54" t="s">
        <v>296</v>
      </c>
      <c r="D26" s="66" t="s">
        <v>315</v>
      </c>
      <c r="E26" s="54" t="s">
        <v>302</v>
      </c>
      <c r="F26" s="55" t="s">
        <v>303</v>
      </c>
      <c r="G26" s="56">
        <v>40000</v>
      </c>
      <c r="H26" s="53">
        <v>0</v>
      </c>
      <c r="I26" s="44">
        <f>(Tabla5[[#This Row],[SUELDO BUTO (RD$)]]-Tabla5[[#This Row],[OTROS ING.]])</f>
        <v>40000</v>
      </c>
      <c r="J26" s="44">
        <f t="shared" si="0"/>
        <v>1148</v>
      </c>
      <c r="K26" s="44">
        <v>1148.32</v>
      </c>
      <c r="L26" s="44">
        <f t="shared" si="1"/>
        <v>1216</v>
      </c>
      <c r="M26" s="44">
        <v>9674.1</v>
      </c>
      <c r="N26" s="44">
        <f t="shared" si="2"/>
        <v>13186.42</v>
      </c>
      <c r="O26" s="49">
        <f t="shared" si="3"/>
        <v>26813.58</v>
      </c>
    </row>
    <row r="27" spans="1:15" s="1" customFormat="1" ht="36.75" customHeight="1" x14ac:dyDescent="0.2">
      <c r="A27" s="57">
        <v>10</v>
      </c>
      <c r="B27" s="43" t="s">
        <v>317</v>
      </c>
      <c r="C27" s="54" t="s">
        <v>296</v>
      </c>
      <c r="D27" s="50" t="s">
        <v>315</v>
      </c>
      <c r="E27" s="54" t="s">
        <v>302</v>
      </c>
      <c r="F27" s="51" t="s">
        <v>303</v>
      </c>
      <c r="G27" s="52">
        <v>40000</v>
      </c>
      <c r="H27" s="53">
        <v>0</v>
      </c>
      <c r="I27" s="44">
        <f>(Tabla5[[#This Row],[SUELDO BUTO (RD$)]]-Tabla5[[#This Row],[OTROS ING.]])</f>
        <v>40000</v>
      </c>
      <c r="J27" s="44">
        <f t="shared" si="0"/>
        <v>1148</v>
      </c>
      <c r="K27" s="44">
        <v>1148.32</v>
      </c>
      <c r="L27" s="44">
        <f t="shared" si="1"/>
        <v>1216</v>
      </c>
      <c r="M27" s="44">
        <v>15908.73</v>
      </c>
      <c r="N27" s="44">
        <f t="shared" si="2"/>
        <v>19421.05</v>
      </c>
      <c r="O27" s="49">
        <f t="shared" si="3"/>
        <v>20578.95</v>
      </c>
    </row>
    <row r="28" spans="1:15" s="1" customFormat="1" ht="36.75" customHeight="1" x14ac:dyDescent="0.2">
      <c r="A28" s="57">
        <v>11</v>
      </c>
      <c r="B28" s="43" t="s">
        <v>318</v>
      </c>
      <c r="C28" s="54" t="s">
        <v>296</v>
      </c>
      <c r="D28" s="64" t="s">
        <v>319</v>
      </c>
      <c r="E28" s="54" t="s">
        <v>302</v>
      </c>
      <c r="F28" s="55" t="s">
        <v>303</v>
      </c>
      <c r="G28" s="56">
        <v>10000</v>
      </c>
      <c r="H28" s="53">
        <v>0</v>
      </c>
      <c r="I28" s="44">
        <f>(Tabla5[[#This Row],[SUELDO BUTO (RD$)]]-Tabla5[[#This Row],[OTROS ING.]])</f>
        <v>10000</v>
      </c>
      <c r="J28" s="44">
        <f t="shared" si="0"/>
        <v>287</v>
      </c>
      <c r="K28" s="44">
        <v>0</v>
      </c>
      <c r="L28" s="44">
        <f t="shared" si="1"/>
        <v>304</v>
      </c>
      <c r="M28" s="44">
        <v>0</v>
      </c>
      <c r="N28" s="44">
        <f t="shared" si="2"/>
        <v>591</v>
      </c>
      <c r="O28" s="49">
        <f t="shared" si="3"/>
        <v>9409</v>
      </c>
    </row>
    <row r="29" spans="1:15" s="1" customFormat="1" ht="36.75" customHeight="1" x14ac:dyDescent="0.2">
      <c r="A29" s="57"/>
      <c r="B29" s="67" t="s">
        <v>348</v>
      </c>
      <c r="C29" s="68" t="s">
        <v>296</v>
      </c>
      <c r="D29" s="69" t="s">
        <v>349</v>
      </c>
      <c r="E29" s="68" t="s">
        <v>302</v>
      </c>
      <c r="F29" s="70" t="s">
        <v>304</v>
      </c>
      <c r="G29" s="71">
        <v>10000</v>
      </c>
      <c r="H29" s="72">
        <v>0</v>
      </c>
      <c r="I29" s="73">
        <f>(Tabla5[[#This Row],[SUELDO BUTO (RD$)]]-Tabla5[[#This Row],[OTROS ING.]])</f>
        <v>10000</v>
      </c>
      <c r="J29" s="73">
        <f>G29*0.0287</f>
        <v>287</v>
      </c>
      <c r="K29" s="73">
        <v>0</v>
      </c>
      <c r="L29" s="73">
        <f>G29*0.0304</f>
        <v>304</v>
      </c>
      <c r="M29" s="73">
        <v>2367.35</v>
      </c>
      <c r="N29" s="73">
        <f>J29+K29+L29+M29</f>
        <v>2958.35</v>
      </c>
      <c r="O29" s="74">
        <f>I29-N29</f>
        <v>7041.65</v>
      </c>
    </row>
    <row r="30" spans="1:15" s="1" customFormat="1" ht="36.75" customHeight="1" x14ac:dyDescent="0.2">
      <c r="A30" s="57"/>
      <c r="B30" s="67" t="s">
        <v>350</v>
      </c>
      <c r="C30" s="68" t="s">
        <v>296</v>
      </c>
      <c r="D30" s="69" t="s">
        <v>351</v>
      </c>
      <c r="E30" s="68" t="s">
        <v>302</v>
      </c>
      <c r="F30" s="70" t="s">
        <v>303</v>
      </c>
      <c r="G30" s="71">
        <v>14850</v>
      </c>
      <c r="H30" s="72">
        <v>0</v>
      </c>
      <c r="I30" s="73">
        <f>(Tabla5[[#This Row],[SUELDO BUTO (RD$)]]-Tabla5[[#This Row],[OTROS ING.]])</f>
        <v>14850</v>
      </c>
      <c r="J30" s="73">
        <f>G30*0.0287</f>
        <v>426.19499999999999</v>
      </c>
      <c r="K30" s="73">
        <v>0</v>
      </c>
      <c r="L30" s="73">
        <f>G30*0.0304</f>
        <v>451.44</v>
      </c>
      <c r="M30" s="73">
        <v>5496.16</v>
      </c>
      <c r="N30" s="73">
        <f>J30+K30+L30+M30</f>
        <v>6373.7950000000001</v>
      </c>
      <c r="O30" s="74">
        <f>I30-N30</f>
        <v>8476.2049999999999</v>
      </c>
    </row>
    <row r="31" spans="1:15" s="1" customFormat="1" ht="36.75" customHeight="1" x14ac:dyDescent="0.2">
      <c r="A31" s="57"/>
      <c r="B31" s="67" t="s">
        <v>352</v>
      </c>
      <c r="C31" s="68" t="s">
        <v>296</v>
      </c>
      <c r="D31" s="69" t="s">
        <v>327</v>
      </c>
      <c r="E31" s="68" t="s">
        <v>302</v>
      </c>
      <c r="F31" s="70" t="s">
        <v>303</v>
      </c>
      <c r="G31" s="71">
        <v>10000</v>
      </c>
      <c r="H31" s="72">
        <v>0</v>
      </c>
      <c r="I31" s="73">
        <f>(Tabla5[[#This Row],[SUELDO BUTO (RD$)]]-Tabla5[[#This Row],[OTROS ING.]])</f>
        <v>10000</v>
      </c>
      <c r="J31" s="73">
        <f>G31*0.0287</f>
        <v>287</v>
      </c>
      <c r="K31" s="73">
        <v>0</v>
      </c>
      <c r="L31" s="73">
        <f>G31*0.0304</f>
        <v>304</v>
      </c>
      <c r="M31" s="73">
        <v>1190.1199999999999</v>
      </c>
      <c r="N31" s="73">
        <f>J31+K31+L31+M31</f>
        <v>1781.12</v>
      </c>
      <c r="O31" s="74">
        <f>I31-N31</f>
        <v>8218.880000000001</v>
      </c>
    </row>
    <row r="32" spans="1:15" s="1" customFormat="1" ht="36.75" customHeight="1" x14ac:dyDescent="0.2">
      <c r="A32" s="57"/>
      <c r="B32" s="67" t="s">
        <v>353</v>
      </c>
      <c r="C32" s="68" t="s">
        <v>296</v>
      </c>
      <c r="D32" s="69" t="s">
        <v>328</v>
      </c>
      <c r="E32" s="68" t="s">
        <v>302</v>
      </c>
      <c r="F32" s="70" t="s">
        <v>303</v>
      </c>
      <c r="G32" s="71">
        <v>10000</v>
      </c>
      <c r="H32" s="72">
        <v>0</v>
      </c>
      <c r="I32" s="73">
        <f>(Tabla5[[#This Row],[SUELDO BUTO (RD$)]]-Tabla5[[#This Row],[OTROS ING.]])</f>
        <v>10000</v>
      </c>
      <c r="J32" s="73">
        <f>G32*0.0287</f>
        <v>287</v>
      </c>
      <c r="K32" s="73">
        <v>0</v>
      </c>
      <c r="L32" s="73">
        <f>G32*0.0304</f>
        <v>304</v>
      </c>
      <c r="M32" s="73">
        <v>0</v>
      </c>
      <c r="N32" s="73">
        <f>J32+K32+L32+M32</f>
        <v>591</v>
      </c>
      <c r="O32" s="74">
        <f>I32-N32</f>
        <v>9409</v>
      </c>
    </row>
    <row r="33" spans="1:15" s="1" customFormat="1" ht="36.75" customHeight="1" x14ac:dyDescent="0.2">
      <c r="A33" s="57">
        <v>13</v>
      </c>
      <c r="B33" s="43" t="s">
        <v>321</v>
      </c>
      <c r="C33" s="54" t="s">
        <v>296</v>
      </c>
      <c r="D33" s="54" t="s">
        <v>322</v>
      </c>
      <c r="E33" s="54" t="s">
        <v>302</v>
      </c>
      <c r="F33" s="55" t="s">
        <v>303</v>
      </c>
      <c r="G33" s="56">
        <v>11000</v>
      </c>
      <c r="H33" s="53">
        <v>0</v>
      </c>
      <c r="I33" s="44">
        <f>(Tabla5[[#This Row],[SUELDO BUTO (RD$)]]-Tabla5[[#This Row],[OTROS ING.]])</f>
        <v>11000</v>
      </c>
      <c r="J33" s="44">
        <f t="shared" si="0"/>
        <v>315.7</v>
      </c>
      <c r="K33" s="44">
        <v>0</v>
      </c>
      <c r="L33" s="44">
        <f t="shared" si="1"/>
        <v>334.4</v>
      </c>
      <c r="M33" s="44">
        <v>1671.53</v>
      </c>
      <c r="N33" s="44">
        <f t="shared" si="2"/>
        <v>2321.63</v>
      </c>
      <c r="O33" s="49">
        <f t="shared" si="3"/>
        <v>8678.369999999999</v>
      </c>
    </row>
    <row r="34" spans="1:15" s="1" customFormat="1" ht="36.75" customHeight="1" x14ac:dyDescent="0.2">
      <c r="A34" s="57"/>
      <c r="B34" s="67" t="s">
        <v>354</v>
      </c>
      <c r="C34" s="68" t="s">
        <v>296</v>
      </c>
      <c r="D34" s="69" t="s">
        <v>326</v>
      </c>
      <c r="E34" s="68" t="s">
        <v>302</v>
      </c>
      <c r="F34" s="70" t="s">
        <v>304</v>
      </c>
      <c r="G34" s="71">
        <v>10000</v>
      </c>
      <c r="H34" s="72">
        <v>0</v>
      </c>
      <c r="I34" s="73">
        <f>(Tabla5[[#This Row],[SUELDO BUTO (RD$)]]-Tabla5[[#This Row],[OTROS ING.]])</f>
        <v>10000</v>
      </c>
      <c r="J34" s="73">
        <f t="shared" ref="J34:J41" si="4">G34*0.0287</f>
        <v>287</v>
      </c>
      <c r="K34" s="73">
        <v>0</v>
      </c>
      <c r="L34" s="73">
        <f t="shared" ref="L34:L41" si="5">G34*0.0304</f>
        <v>304</v>
      </c>
      <c r="M34" s="73">
        <v>2014.4</v>
      </c>
      <c r="N34" s="73">
        <f t="shared" ref="N34:N41" si="6">J34+K34+L34+M34</f>
        <v>2605.4</v>
      </c>
      <c r="O34" s="74">
        <f t="shared" ref="O34:O41" si="7">I34-N34</f>
        <v>7394.6</v>
      </c>
    </row>
    <row r="35" spans="1:15" s="1" customFormat="1" ht="36.75" customHeight="1" x14ac:dyDescent="0.2">
      <c r="A35" s="57"/>
      <c r="B35" s="67" t="s">
        <v>337</v>
      </c>
      <c r="C35" s="68" t="s">
        <v>296</v>
      </c>
      <c r="D35" s="69" t="s">
        <v>326</v>
      </c>
      <c r="E35" s="68" t="s">
        <v>302</v>
      </c>
      <c r="F35" s="70" t="s">
        <v>304</v>
      </c>
      <c r="G35" s="71">
        <v>10000</v>
      </c>
      <c r="H35" s="72">
        <v>0</v>
      </c>
      <c r="I35" s="73">
        <f>(Tabla5[[#This Row],[SUELDO BUTO (RD$)]]-Tabla5[[#This Row],[OTROS ING.]])</f>
        <v>10000</v>
      </c>
      <c r="J35" s="73">
        <f t="shared" si="4"/>
        <v>287</v>
      </c>
      <c r="K35" s="73">
        <v>0</v>
      </c>
      <c r="L35" s="73">
        <f t="shared" si="5"/>
        <v>304</v>
      </c>
      <c r="M35" s="73">
        <v>0</v>
      </c>
      <c r="N35" s="73">
        <f t="shared" si="6"/>
        <v>591</v>
      </c>
      <c r="O35" s="74">
        <f t="shared" si="7"/>
        <v>9409</v>
      </c>
    </row>
    <row r="36" spans="1:15" s="1" customFormat="1" ht="36.75" customHeight="1" x14ac:dyDescent="0.2">
      <c r="A36" s="57"/>
      <c r="B36" s="67" t="s">
        <v>355</v>
      </c>
      <c r="C36" s="68" t="s">
        <v>296</v>
      </c>
      <c r="D36" s="69" t="s">
        <v>326</v>
      </c>
      <c r="E36" s="68" t="s">
        <v>302</v>
      </c>
      <c r="F36" s="70" t="s">
        <v>304</v>
      </c>
      <c r="G36" s="71">
        <v>10000</v>
      </c>
      <c r="H36" s="72">
        <v>0</v>
      </c>
      <c r="I36" s="73">
        <f>(Tabla5[[#This Row],[SUELDO BUTO (RD$)]]-Tabla5[[#This Row],[OTROS ING.]])</f>
        <v>10000</v>
      </c>
      <c r="J36" s="73">
        <f t="shared" si="4"/>
        <v>287</v>
      </c>
      <c r="K36" s="73">
        <v>0</v>
      </c>
      <c r="L36" s="73">
        <f t="shared" si="5"/>
        <v>304</v>
      </c>
      <c r="M36" s="73">
        <v>369</v>
      </c>
      <c r="N36" s="73">
        <f t="shared" si="6"/>
        <v>960</v>
      </c>
      <c r="O36" s="74">
        <f t="shared" si="7"/>
        <v>9040</v>
      </c>
    </row>
    <row r="37" spans="1:15" s="1" customFormat="1" ht="36.75" customHeight="1" x14ac:dyDescent="0.2">
      <c r="A37" s="57"/>
      <c r="B37" s="67" t="s">
        <v>356</v>
      </c>
      <c r="C37" s="68" t="s">
        <v>296</v>
      </c>
      <c r="D37" s="69" t="s">
        <v>328</v>
      </c>
      <c r="E37" s="68" t="s">
        <v>302</v>
      </c>
      <c r="F37" s="70" t="s">
        <v>303</v>
      </c>
      <c r="G37" s="71">
        <v>10000</v>
      </c>
      <c r="H37" s="72">
        <v>0</v>
      </c>
      <c r="I37" s="73">
        <f>(Tabla5[[#This Row],[SUELDO BUTO (RD$)]]-Tabla5[[#This Row],[OTROS ING.]])</f>
        <v>10000</v>
      </c>
      <c r="J37" s="73">
        <f t="shared" si="4"/>
        <v>287</v>
      </c>
      <c r="K37" s="73">
        <v>0</v>
      </c>
      <c r="L37" s="73">
        <f t="shared" si="5"/>
        <v>304</v>
      </c>
      <c r="M37" s="73">
        <v>738</v>
      </c>
      <c r="N37" s="73">
        <f t="shared" si="6"/>
        <v>1329</v>
      </c>
      <c r="O37" s="74">
        <f t="shared" si="7"/>
        <v>8671</v>
      </c>
    </row>
    <row r="38" spans="1:15" s="1" customFormat="1" ht="36.75" customHeight="1" x14ac:dyDescent="0.2">
      <c r="A38" s="57"/>
      <c r="B38" s="67" t="s">
        <v>357</v>
      </c>
      <c r="C38" s="68" t="s">
        <v>296</v>
      </c>
      <c r="D38" s="69" t="s">
        <v>320</v>
      </c>
      <c r="E38" s="68" t="s">
        <v>302</v>
      </c>
      <c r="F38" s="70" t="s">
        <v>303</v>
      </c>
      <c r="G38" s="71">
        <v>10000</v>
      </c>
      <c r="H38" s="72">
        <v>0</v>
      </c>
      <c r="I38" s="73">
        <f>(Tabla5[[#This Row],[SUELDO BUTO (RD$)]]-Tabla5[[#This Row],[OTROS ING.]])</f>
        <v>10000</v>
      </c>
      <c r="J38" s="73">
        <f t="shared" si="4"/>
        <v>287</v>
      </c>
      <c r="K38" s="73">
        <v>0</v>
      </c>
      <c r="L38" s="73">
        <f t="shared" si="5"/>
        <v>304</v>
      </c>
      <c r="M38" s="73">
        <v>2503.0300000000002</v>
      </c>
      <c r="N38" s="73">
        <f t="shared" si="6"/>
        <v>3094.03</v>
      </c>
      <c r="O38" s="74">
        <f t="shared" si="7"/>
        <v>6905.9699999999993</v>
      </c>
    </row>
    <row r="39" spans="1:15" s="1" customFormat="1" ht="36.75" customHeight="1" x14ac:dyDescent="0.2">
      <c r="A39" s="57"/>
      <c r="B39" s="67" t="s">
        <v>338</v>
      </c>
      <c r="C39" s="68" t="s">
        <v>296</v>
      </c>
      <c r="D39" s="69" t="s">
        <v>320</v>
      </c>
      <c r="E39" s="68" t="s">
        <v>302</v>
      </c>
      <c r="F39" s="70" t="s">
        <v>303</v>
      </c>
      <c r="G39" s="71">
        <v>10000</v>
      </c>
      <c r="H39" s="72">
        <v>0</v>
      </c>
      <c r="I39" s="73">
        <f>(Tabla5[[#This Row],[SUELDO BUTO (RD$)]]-Tabla5[[#This Row],[OTROS ING.]])</f>
        <v>10000</v>
      </c>
      <c r="J39" s="73">
        <f t="shared" si="4"/>
        <v>287</v>
      </c>
      <c r="K39" s="73">
        <v>0</v>
      </c>
      <c r="L39" s="73">
        <f t="shared" si="5"/>
        <v>304</v>
      </c>
      <c r="M39" s="73">
        <v>660</v>
      </c>
      <c r="N39" s="73">
        <f t="shared" si="6"/>
        <v>1251</v>
      </c>
      <c r="O39" s="74">
        <f t="shared" si="7"/>
        <v>8749</v>
      </c>
    </row>
    <row r="40" spans="1:15" s="1" customFormat="1" ht="36.75" customHeight="1" x14ac:dyDescent="0.2">
      <c r="A40" s="57"/>
      <c r="B40" s="67" t="s">
        <v>358</v>
      </c>
      <c r="C40" s="68" t="s">
        <v>296</v>
      </c>
      <c r="D40" s="69" t="s">
        <v>320</v>
      </c>
      <c r="E40" s="68" t="s">
        <v>302</v>
      </c>
      <c r="F40" s="70" t="s">
        <v>303</v>
      </c>
      <c r="G40" s="71">
        <v>10000</v>
      </c>
      <c r="H40" s="72">
        <v>0</v>
      </c>
      <c r="I40" s="73">
        <f>(Tabla5[[#This Row],[SUELDO BUTO (RD$)]]-Tabla5[[#This Row],[OTROS ING.]])</f>
        <v>10000</v>
      </c>
      <c r="J40" s="73">
        <f t="shared" si="4"/>
        <v>287</v>
      </c>
      <c r="K40" s="73">
        <v>0</v>
      </c>
      <c r="L40" s="73">
        <f t="shared" si="5"/>
        <v>304</v>
      </c>
      <c r="M40" s="73">
        <v>0</v>
      </c>
      <c r="N40" s="73">
        <f t="shared" si="6"/>
        <v>591</v>
      </c>
      <c r="O40" s="74">
        <f t="shared" si="7"/>
        <v>9409</v>
      </c>
    </row>
    <row r="41" spans="1:15" s="1" customFormat="1" ht="36.75" customHeight="1" x14ac:dyDescent="0.2">
      <c r="A41" s="57"/>
      <c r="B41" s="67" t="s">
        <v>359</v>
      </c>
      <c r="C41" s="68" t="s">
        <v>296</v>
      </c>
      <c r="D41" s="69" t="s">
        <v>320</v>
      </c>
      <c r="E41" s="68" t="s">
        <v>302</v>
      </c>
      <c r="F41" s="70" t="s">
        <v>303</v>
      </c>
      <c r="G41" s="71">
        <v>10000</v>
      </c>
      <c r="H41" s="72">
        <v>0</v>
      </c>
      <c r="I41" s="73">
        <f>(Tabla5[[#This Row],[SUELDO BUTO (RD$)]]-Tabla5[[#This Row],[OTROS ING.]])</f>
        <v>10000</v>
      </c>
      <c r="J41" s="73">
        <f t="shared" si="4"/>
        <v>287</v>
      </c>
      <c r="K41" s="73">
        <v>0</v>
      </c>
      <c r="L41" s="73">
        <f t="shared" si="5"/>
        <v>304</v>
      </c>
      <c r="M41" s="73">
        <v>0</v>
      </c>
      <c r="N41" s="73">
        <f t="shared" si="6"/>
        <v>591</v>
      </c>
      <c r="O41" s="74">
        <f t="shared" si="7"/>
        <v>9409</v>
      </c>
    </row>
    <row r="42" spans="1:15" s="1" customFormat="1" ht="36.75" customHeight="1" x14ac:dyDescent="0.2">
      <c r="A42" s="57">
        <v>14</v>
      </c>
      <c r="B42" s="43" t="s">
        <v>323</v>
      </c>
      <c r="C42" s="54" t="s">
        <v>296</v>
      </c>
      <c r="D42" s="54" t="s">
        <v>324</v>
      </c>
      <c r="E42" s="54" t="s">
        <v>302</v>
      </c>
      <c r="F42" s="55" t="s">
        <v>304</v>
      </c>
      <c r="G42" s="56">
        <v>1000</v>
      </c>
      <c r="H42" s="53">
        <v>0</v>
      </c>
      <c r="I42" s="44">
        <f>(Tabla5[[#This Row],[SUELDO BUTO (RD$)]]-Tabla5[[#This Row],[OTROS ING.]])</f>
        <v>1000</v>
      </c>
      <c r="J42" s="44">
        <f t="shared" si="0"/>
        <v>28.7</v>
      </c>
      <c r="K42" s="44">
        <v>0</v>
      </c>
      <c r="L42" s="44">
        <f t="shared" si="1"/>
        <v>30.4</v>
      </c>
      <c r="M42" s="44">
        <v>0</v>
      </c>
      <c r="N42" s="44">
        <f t="shared" si="2"/>
        <v>59.099999999999994</v>
      </c>
      <c r="O42" s="49">
        <f t="shared" si="3"/>
        <v>940.9</v>
      </c>
    </row>
    <row r="43" spans="1:15" s="1" customFormat="1" ht="36.75" customHeight="1" x14ac:dyDescent="0.2">
      <c r="A43" s="57"/>
      <c r="B43" s="67" t="s">
        <v>360</v>
      </c>
      <c r="C43" s="68" t="s">
        <v>296</v>
      </c>
      <c r="D43" s="69" t="s">
        <v>329</v>
      </c>
      <c r="E43" s="68" t="s">
        <v>302</v>
      </c>
      <c r="F43" s="70" t="s">
        <v>304</v>
      </c>
      <c r="G43" s="71">
        <v>10000</v>
      </c>
      <c r="H43" s="72">
        <v>0</v>
      </c>
      <c r="I43" s="73">
        <f>(Tabla5[[#This Row],[SUELDO BUTO (RD$)]]-Tabla5[[#This Row],[OTROS ING.]])</f>
        <v>10000</v>
      </c>
      <c r="J43" s="73">
        <f>G43*0.0287</f>
        <v>287</v>
      </c>
      <c r="K43" s="73">
        <v>0</v>
      </c>
      <c r="L43" s="73">
        <f>G43*0.0304</f>
        <v>304</v>
      </c>
      <c r="M43" s="73">
        <v>0</v>
      </c>
      <c r="N43" s="73">
        <f>J43+K43+L43+M43</f>
        <v>591</v>
      </c>
      <c r="O43" s="74">
        <f>I43-N43</f>
        <v>9409</v>
      </c>
    </row>
    <row r="44" spans="1:15" s="1" customFormat="1" ht="36.75" customHeight="1" x14ac:dyDescent="0.2">
      <c r="A44" s="57"/>
      <c r="B44" s="67" t="s">
        <v>361</v>
      </c>
      <c r="C44" s="68" t="s">
        <v>296</v>
      </c>
      <c r="D44" s="69" t="s">
        <v>362</v>
      </c>
      <c r="E44" s="68" t="s">
        <v>302</v>
      </c>
      <c r="F44" s="70" t="s">
        <v>303</v>
      </c>
      <c r="G44" s="71">
        <v>10000</v>
      </c>
      <c r="H44" s="72">
        <v>0</v>
      </c>
      <c r="I44" s="73">
        <f>(Tabla5[[#This Row],[SUELDO BUTO (RD$)]]-Tabla5[[#This Row],[OTROS ING.]])</f>
        <v>10000</v>
      </c>
      <c r="J44" s="73">
        <f>G44*0.0287</f>
        <v>287</v>
      </c>
      <c r="K44" s="73">
        <v>0</v>
      </c>
      <c r="L44" s="73">
        <f>G44*0.0304</f>
        <v>304</v>
      </c>
      <c r="M44" s="73">
        <v>0</v>
      </c>
      <c r="N44" s="73">
        <f>J44+K44+L44+M44</f>
        <v>591</v>
      </c>
      <c r="O44" s="74">
        <f>I44-N44</f>
        <v>9409</v>
      </c>
    </row>
    <row r="45" spans="1:15" s="1" customFormat="1" ht="36.75" customHeight="1" x14ac:dyDescent="0.2">
      <c r="A45" s="57"/>
      <c r="B45" s="67" t="s">
        <v>363</v>
      </c>
      <c r="C45" s="68" t="s">
        <v>296</v>
      </c>
      <c r="D45" s="69" t="s">
        <v>364</v>
      </c>
      <c r="E45" s="68" t="s">
        <v>302</v>
      </c>
      <c r="F45" s="70" t="s">
        <v>304</v>
      </c>
      <c r="G45" s="71">
        <v>35000</v>
      </c>
      <c r="H45" s="72">
        <v>0</v>
      </c>
      <c r="I45" s="73">
        <f>(Tabla5[[#This Row],[SUELDO BUTO (RD$)]]-Tabla5[[#This Row],[OTROS ING.]])</f>
        <v>35000</v>
      </c>
      <c r="J45" s="73">
        <f>G45*0.0287</f>
        <v>1004.5</v>
      </c>
      <c r="K45" s="73">
        <v>0</v>
      </c>
      <c r="L45" s="73">
        <f>G45*0.0304</f>
        <v>1064</v>
      </c>
      <c r="M45" s="73">
        <v>8326.09</v>
      </c>
      <c r="N45" s="73">
        <f>J45+K45+L45+M45</f>
        <v>10394.59</v>
      </c>
      <c r="O45" s="74">
        <f>I45-N45</f>
        <v>24605.41</v>
      </c>
    </row>
    <row r="46" spans="1:15" s="1" customFormat="1" ht="36.75" customHeight="1" x14ac:dyDescent="0.2">
      <c r="A46" s="57"/>
      <c r="B46" s="67" t="s">
        <v>365</v>
      </c>
      <c r="C46" s="68" t="s">
        <v>296</v>
      </c>
      <c r="D46" s="69" t="s">
        <v>331</v>
      </c>
      <c r="E46" s="68" t="s">
        <v>302</v>
      </c>
      <c r="F46" s="70" t="s">
        <v>303</v>
      </c>
      <c r="G46" s="71">
        <v>15000</v>
      </c>
      <c r="H46" s="72">
        <v>0</v>
      </c>
      <c r="I46" s="73">
        <f>(Tabla5[[#This Row],[SUELDO BUTO (RD$)]]-Tabla5[[#This Row],[OTROS ING.]])</f>
        <v>15000</v>
      </c>
      <c r="J46" s="73">
        <f>G46*0.0287</f>
        <v>430.5</v>
      </c>
      <c r="K46" s="73">
        <v>0</v>
      </c>
      <c r="L46" s="73">
        <f>G46*0.0304</f>
        <v>456</v>
      </c>
      <c r="M46" s="73">
        <v>4298.05</v>
      </c>
      <c r="N46" s="73">
        <f>J46+K46+L46+M46</f>
        <v>5184.55</v>
      </c>
      <c r="O46" s="74">
        <f>I46-N46</f>
        <v>9815.4500000000007</v>
      </c>
    </row>
    <row r="47" spans="1:15" s="1" customFormat="1" ht="36.75" customHeight="1" thickBot="1" x14ac:dyDescent="0.3">
      <c r="A47" s="79" t="s">
        <v>165</v>
      </c>
      <c r="B47" s="80"/>
      <c r="C47" s="80"/>
      <c r="D47" s="80"/>
      <c r="E47" s="80"/>
      <c r="F47" s="81"/>
      <c r="G47" s="62">
        <f>SUBTOTAL(109,Tabla5[SUELDO BUTO (RD$)])</f>
        <v>804800</v>
      </c>
      <c r="H47" s="62">
        <f>SUBTOTAL(109,Tabla5[OTROS ING.])</f>
        <v>0</v>
      </c>
      <c r="I47" s="62">
        <f>SUBTOTAL(109,Tabla5[TOTAL ING.])</f>
        <v>804800</v>
      </c>
      <c r="J47" s="62">
        <f>SUBTOTAL(109,Tabla5[AFP])</f>
        <v>23097.760000000002</v>
      </c>
      <c r="K47" s="62">
        <f>SUBTOTAL(109,Tabla5[ISR])</f>
        <v>24913.610000000004</v>
      </c>
      <c r="L47" s="62">
        <f>SUBTOTAL(109,Tabla5[SFS])</f>
        <v>24465.920000000002</v>
      </c>
      <c r="M47" s="62">
        <f>SUBTOTAL(109,Tabla5[OTROS DESC.])</f>
        <v>187451.24000000002</v>
      </c>
      <c r="N47" s="62">
        <f>SUBTOTAL(109,Tabla5[TOTAL DESC.])</f>
        <v>259928.53</v>
      </c>
      <c r="O47" s="62">
        <f>SUBTOTAL(109,Tabla5[NETO])</f>
        <v>544871.47</v>
      </c>
    </row>
    <row r="48" spans="1:15" s="1" customFormat="1" ht="36.75" customHeight="1" x14ac:dyDescent="0.2">
      <c r="A48" s="61"/>
      <c r="B48" s="2"/>
      <c r="C48" s="5"/>
      <c r="D48" s="5"/>
      <c r="E48" s="5"/>
      <c r="F48" s="5"/>
      <c r="G48" s="58"/>
      <c r="H48" s="4"/>
      <c r="I48" s="4"/>
      <c r="J48" s="58"/>
      <c r="K48" s="4"/>
      <c r="L48" s="58"/>
      <c r="M48" s="58"/>
      <c r="N48" s="58"/>
      <c r="O48" s="58"/>
    </row>
    <row r="49" spans="1:17" s="1" customFormat="1" ht="36.75" customHeight="1" x14ac:dyDescent="0.2">
      <c r="A49" s="2"/>
      <c r="B49" s="2"/>
      <c r="C49" s="5"/>
      <c r="D49" s="5"/>
      <c r="E49" s="5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7" s="1" customFormat="1" ht="135.75" customHeight="1" x14ac:dyDescent="0.2">
      <c r="A50" s="2"/>
      <c r="B50" s="9" t="s">
        <v>166</v>
      </c>
      <c r="C50" s="5"/>
      <c r="D50" s="5"/>
      <c r="E50" s="75" t="s">
        <v>167</v>
      </c>
      <c r="F50" s="75"/>
      <c r="G50" s="2"/>
      <c r="H50" s="2"/>
      <c r="I50" s="2"/>
      <c r="J50" s="82" t="s">
        <v>289</v>
      </c>
      <c r="K50" s="82"/>
      <c r="L50" s="2"/>
      <c r="M50" s="10"/>
      <c r="N50" s="75"/>
      <c r="O50" s="75"/>
    </row>
    <row r="51" spans="1:17" s="1" customFormat="1" ht="21.75" customHeight="1" x14ac:dyDescent="0.2">
      <c r="A51" s="2"/>
      <c r="B51" s="9"/>
      <c r="C51" s="5"/>
      <c r="D51" s="5"/>
      <c r="E51" s="9"/>
      <c r="F51" s="9"/>
      <c r="G51" s="2"/>
      <c r="H51" s="2"/>
      <c r="I51" s="2"/>
      <c r="J51" s="9"/>
      <c r="K51" s="9"/>
      <c r="L51" s="2"/>
      <c r="M51" s="10"/>
      <c r="N51" s="9"/>
      <c r="O51" s="9"/>
    </row>
    <row r="52" spans="1:17" ht="14.25" x14ac:dyDescent="0.2">
      <c r="A52" s="2"/>
      <c r="B52" s="9"/>
      <c r="E52" s="9"/>
      <c r="F52" s="9"/>
      <c r="G52" s="2"/>
      <c r="H52" s="2"/>
      <c r="I52" s="2"/>
      <c r="J52" s="9"/>
      <c r="K52" s="9"/>
      <c r="L52" s="2"/>
      <c r="M52" s="10"/>
      <c r="N52" s="9"/>
      <c r="O52" s="9"/>
    </row>
    <row r="53" spans="1:17" ht="14.25" x14ac:dyDescent="0.2">
      <c r="A53" s="2"/>
      <c r="B53" s="5"/>
      <c r="C53" s="9"/>
      <c r="D53" s="9"/>
      <c r="G53" s="10"/>
      <c r="H53" s="11"/>
      <c r="I53" s="10"/>
      <c r="J53" s="5"/>
      <c r="K53" s="5"/>
      <c r="L53" s="11"/>
      <c r="M53" s="10"/>
      <c r="N53" s="10"/>
      <c r="O53" s="9"/>
    </row>
    <row r="54" spans="1:17" ht="14.25" x14ac:dyDescent="0.2">
      <c r="A54" s="2"/>
      <c r="B54" s="12"/>
      <c r="C54" s="9"/>
      <c r="D54" s="9"/>
      <c r="E54" s="13"/>
      <c r="F54" s="14"/>
      <c r="G54" s="10"/>
      <c r="H54" s="11"/>
      <c r="I54" s="12"/>
      <c r="J54" s="12"/>
      <c r="K54" s="12"/>
      <c r="L54" s="12"/>
      <c r="M54" s="10"/>
      <c r="N54" s="10"/>
      <c r="O54" s="10"/>
    </row>
    <row r="55" spans="1:17" ht="14.25" x14ac:dyDescent="0.2">
      <c r="A55" s="2"/>
      <c r="B55" s="9" t="s">
        <v>288</v>
      </c>
      <c r="C55" s="9"/>
      <c r="D55" s="9"/>
      <c r="E55" s="9" t="s">
        <v>287</v>
      </c>
      <c r="F55" s="9"/>
      <c r="G55" s="10"/>
      <c r="H55" s="11"/>
      <c r="I55" s="10"/>
      <c r="J55" s="9" t="s">
        <v>290</v>
      </c>
      <c r="K55" s="9"/>
      <c r="L55" s="11"/>
      <c r="M55" s="75"/>
      <c r="N55" s="75"/>
      <c r="O55" s="75"/>
    </row>
    <row r="56" spans="1:17" ht="14.25" x14ac:dyDescent="0.2">
      <c r="A56" s="2"/>
      <c r="G56" s="2"/>
      <c r="H56" s="2"/>
      <c r="I56" s="2"/>
      <c r="J56" s="2"/>
      <c r="K56" s="2"/>
      <c r="L56" s="2"/>
      <c r="M56" s="2"/>
      <c r="N56" s="2"/>
      <c r="O56" s="2"/>
      <c r="P56" s="10"/>
    </row>
    <row r="57" spans="1:17" ht="14.25" x14ac:dyDescent="0.2">
      <c r="P57" s="47"/>
      <c r="Q57" s="48"/>
    </row>
    <row r="58" spans="1:17" ht="14.25" x14ac:dyDescent="0.2">
      <c r="P58" s="10"/>
    </row>
    <row r="60" spans="1:17" ht="21.75" customHeight="1" x14ac:dyDescent="0.2"/>
    <row r="61" spans="1:17" ht="21.75" customHeight="1" x14ac:dyDescent="0.2">
      <c r="G61" s="58"/>
      <c r="H61" s="58"/>
      <c r="I61" s="58"/>
      <c r="J61" s="58"/>
      <c r="K61" s="58"/>
      <c r="L61" s="58"/>
      <c r="M61" s="58"/>
      <c r="N61" s="58"/>
      <c r="O61" s="58"/>
    </row>
    <row r="62" spans="1:17" ht="21.75" customHeight="1" x14ac:dyDescent="0.2"/>
    <row r="63" spans="1:17" ht="21.75" customHeight="1" x14ac:dyDescent="0.2"/>
    <row r="64" spans="1:17" ht="21.75" customHeight="1" x14ac:dyDescent="0.2"/>
    <row r="65" ht="21.75" customHeight="1" x14ac:dyDescent="0.2"/>
    <row r="66" ht="21.75" customHeight="1" x14ac:dyDescent="0.2"/>
    <row r="67" ht="21.75" customHeight="1" x14ac:dyDescent="0.2"/>
    <row r="68" ht="21.75" customHeight="1" x14ac:dyDescent="0.2"/>
    <row r="69" ht="21.75" customHeight="1" x14ac:dyDescent="0.2"/>
    <row r="70" ht="21.75" customHeight="1" x14ac:dyDescent="0.2"/>
    <row r="71" ht="21.75" customHeight="1" x14ac:dyDescent="0.2"/>
    <row r="72" ht="21.75" customHeight="1" x14ac:dyDescent="0.2"/>
    <row r="73" ht="21.75" customHeight="1" x14ac:dyDescent="0.2"/>
    <row r="74" ht="21.75" customHeight="1" x14ac:dyDescent="0.2"/>
    <row r="75" ht="21.75" customHeight="1" x14ac:dyDescent="0.2"/>
    <row r="76" ht="21.75" customHeight="1" x14ac:dyDescent="0.2"/>
    <row r="77" ht="21.75" customHeight="1" x14ac:dyDescent="0.2"/>
    <row r="78" ht="21.75" customHeight="1" x14ac:dyDescent="0.2"/>
    <row r="79" ht="21.75" customHeight="1" x14ac:dyDescent="0.2"/>
    <row r="80" ht="21.75" customHeight="1" x14ac:dyDescent="0.2"/>
    <row r="81" spans="1:15" ht="21.75" customHeight="1" x14ac:dyDescent="0.2"/>
    <row r="82" spans="1:15" ht="21.75" customHeight="1" x14ac:dyDescent="0.2"/>
    <row r="83" spans="1:15" ht="21.75" customHeight="1" x14ac:dyDescent="0.2"/>
    <row r="84" spans="1:15" ht="21.75" customHeight="1" x14ac:dyDescent="0.2"/>
    <row r="85" spans="1:15" ht="21.75" customHeight="1" x14ac:dyDescent="0.2"/>
    <row r="86" spans="1:15" ht="21.75" customHeight="1" x14ac:dyDescent="0.2"/>
    <row r="87" spans="1:15" ht="21.75" customHeight="1" x14ac:dyDescent="0.2">
      <c r="B87" s="1"/>
      <c r="C87" s="15"/>
      <c r="D87" s="15"/>
      <c r="E87" s="15"/>
      <c r="F87" s="15"/>
      <c r="G87" s="61"/>
      <c r="H87" s="61"/>
      <c r="I87" s="61"/>
      <c r="J87" s="61"/>
      <c r="K87" s="61"/>
      <c r="L87" s="61"/>
      <c r="M87" s="61"/>
      <c r="N87" s="61"/>
      <c r="O87" s="61"/>
    </row>
    <row r="88" spans="1:15" ht="21.75" customHeight="1" x14ac:dyDescent="0.2">
      <c r="B88" s="1"/>
      <c r="C88" s="15"/>
      <c r="D88" s="15"/>
      <c r="E88" s="15"/>
      <c r="F88" s="15"/>
      <c r="G88" s="61"/>
      <c r="H88" s="61"/>
      <c r="I88" s="61"/>
      <c r="J88" s="61"/>
      <c r="K88" s="61"/>
      <c r="L88" s="61"/>
      <c r="M88" s="61"/>
      <c r="N88" s="61"/>
      <c r="O88" s="61"/>
    </row>
    <row r="89" spans="1:15" ht="21.75" customHeight="1" x14ac:dyDescent="0.2">
      <c r="A89" s="61"/>
    </row>
    <row r="90" spans="1:15" x14ac:dyDescent="0.2">
      <c r="A90" s="61"/>
    </row>
    <row r="96" spans="1:15" s="1" customFormat="1" ht="36" customHeight="1" x14ac:dyDescent="0.2">
      <c r="A96" s="4"/>
      <c r="B96" s="2"/>
      <c r="C96" s="5"/>
      <c r="D96" s="5"/>
      <c r="E96" s="5"/>
      <c r="F96" s="5"/>
      <c r="G96" s="4"/>
      <c r="H96" s="4"/>
      <c r="I96" s="4"/>
      <c r="J96" s="4"/>
      <c r="K96" s="4"/>
      <c r="L96" s="4"/>
      <c r="M96" s="4"/>
      <c r="N96" s="4"/>
      <c r="O96" s="4"/>
    </row>
    <row r="97" spans="1:15" s="1" customFormat="1" ht="36" customHeight="1" x14ac:dyDescent="0.2">
      <c r="A97" s="4"/>
      <c r="B97" s="2"/>
      <c r="C97" s="5"/>
      <c r="D97" s="5"/>
      <c r="E97" s="5"/>
      <c r="F97" s="5"/>
      <c r="G97" s="4"/>
      <c r="H97" s="4"/>
      <c r="I97" s="4"/>
      <c r="J97" s="4"/>
      <c r="K97" s="4"/>
      <c r="L97" s="4"/>
      <c r="M97" s="4"/>
      <c r="N97" s="4"/>
      <c r="O97" s="4"/>
    </row>
    <row r="99" spans="1:15" ht="36" customHeight="1" x14ac:dyDescent="0.2"/>
    <row r="100" spans="1:15" ht="36" customHeight="1" x14ac:dyDescent="0.2"/>
    <row r="101" spans="1:15" ht="36" customHeight="1" x14ac:dyDescent="0.2">
      <c r="B101" s="8"/>
      <c r="C101" s="16"/>
      <c r="D101" s="16"/>
      <c r="E101" s="16"/>
      <c r="F101" s="16"/>
      <c r="G101" s="59"/>
      <c r="H101" s="59"/>
      <c r="I101" s="59"/>
      <c r="J101" s="59"/>
      <c r="K101" s="59"/>
      <c r="L101" s="59"/>
      <c r="M101" s="59"/>
      <c r="N101" s="59"/>
      <c r="O101" s="59"/>
    </row>
    <row r="102" spans="1:15" ht="36" customHeight="1" x14ac:dyDescent="0.2">
      <c r="B102" s="8"/>
      <c r="C102" s="16"/>
      <c r="D102" s="16"/>
      <c r="E102" s="16"/>
      <c r="F102" s="16"/>
      <c r="G102" s="59"/>
      <c r="H102" s="59"/>
      <c r="I102" s="59"/>
      <c r="J102" s="59"/>
      <c r="K102" s="59"/>
      <c r="L102" s="59"/>
      <c r="M102" s="59"/>
      <c r="N102" s="59"/>
      <c r="O102" s="59"/>
    </row>
    <row r="103" spans="1:15" x14ac:dyDescent="0.2">
      <c r="A103" s="59"/>
      <c r="B103" s="8"/>
      <c r="C103" s="16"/>
      <c r="D103" s="16"/>
      <c r="E103" s="16"/>
      <c r="F103" s="16"/>
      <c r="G103" s="59"/>
      <c r="H103" s="59"/>
      <c r="I103" s="59"/>
      <c r="J103" s="59"/>
      <c r="K103" s="59"/>
      <c r="L103" s="59"/>
      <c r="M103" s="59"/>
      <c r="N103" s="59"/>
      <c r="O103" s="59"/>
    </row>
    <row r="104" spans="1:15" x14ac:dyDescent="0.2">
      <c r="A104" s="59"/>
      <c r="B104" s="8"/>
      <c r="C104" s="16"/>
      <c r="D104" s="16"/>
      <c r="E104" s="16"/>
      <c r="F104" s="16"/>
      <c r="G104" s="59"/>
      <c r="H104" s="59"/>
      <c r="I104" s="59"/>
      <c r="J104" s="59"/>
      <c r="K104" s="59"/>
      <c r="L104" s="59"/>
      <c r="M104" s="59"/>
      <c r="N104" s="59"/>
      <c r="O104" s="59"/>
    </row>
    <row r="105" spans="1:15" x14ac:dyDescent="0.2">
      <c r="A105" s="59"/>
      <c r="B105" s="8"/>
      <c r="C105" s="16"/>
      <c r="D105" s="16"/>
      <c r="E105" s="16"/>
      <c r="F105" s="16"/>
      <c r="G105" s="59"/>
      <c r="H105" s="59"/>
      <c r="I105" s="59"/>
      <c r="J105" s="59"/>
      <c r="K105" s="59"/>
      <c r="L105" s="59"/>
      <c r="M105" s="59"/>
      <c r="N105" s="59"/>
      <c r="O105" s="59"/>
    </row>
    <row r="106" spans="1:15" x14ac:dyDescent="0.2">
      <c r="A106" s="59"/>
      <c r="B106" s="8"/>
      <c r="C106" s="16"/>
      <c r="D106" s="16"/>
      <c r="E106" s="16"/>
      <c r="F106" s="16"/>
      <c r="G106" s="59"/>
      <c r="H106" s="59"/>
      <c r="I106" s="59"/>
      <c r="J106" s="59"/>
      <c r="K106" s="59"/>
      <c r="L106" s="59"/>
      <c r="M106" s="59"/>
      <c r="N106" s="59"/>
      <c r="O106" s="59"/>
    </row>
    <row r="107" spans="1:15" x14ac:dyDescent="0.2">
      <c r="A107" s="59"/>
      <c r="B107" s="8"/>
      <c r="C107" s="16"/>
      <c r="D107" s="16"/>
      <c r="E107" s="16"/>
      <c r="F107" s="16"/>
      <c r="G107" s="59"/>
      <c r="H107" s="59"/>
      <c r="I107" s="59"/>
      <c r="J107" s="59"/>
      <c r="K107" s="59"/>
      <c r="L107" s="59"/>
      <c r="M107" s="59"/>
      <c r="N107" s="59"/>
      <c r="O107" s="59"/>
    </row>
    <row r="108" spans="1:15" x14ac:dyDescent="0.2">
      <c r="A108" s="59"/>
      <c r="B108" s="8"/>
      <c r="C108" s="16"/>
      <c r="D108" s="16"/>
      <c r="E108" s="16"/>
      <c r="F108" s="16"/>
      <c r="G108" s="59"/>
      <c r="H108" s="59"/>
      <c r="I108" s="59"/>
      <c r="J108" s="59"/>
      <c r="K108" s="59"/>
      <c r="L108" s="59"/>
      <c r="M108" s="59"/>
      <c r="N108" s="59"/>
      <c r="O108" s="59"/>
    </row>
    <row r="109" spans="1:15" x14ac:dyDescent="0.2">
      <c r="A109" s="59"/>
      <c r="B109" s="8"/>
      <c r="C109" s="16"/>
      <c r="D109" s="16"/>
      <c r="E109" s="16"/>
      <c r="F109" s="16"/>
      <c r="G109" s="59"/>
      <c r="H109" s="59"/>
      <c r="I109" s="59"/>
      <c r="J109" s="59"/>
      <c r="K109" s="59"/>
      <c r="L109" s="59"/>
      <c r="M109" s="59"/>
      <c r="N109" s="59"/>
      <c r="O109" s="59"/>
    </row>
    <row r="110" spans="1:15" s="8" customFormat="1" ht="36" customHeight="1" x14ac:dyDescent="0.2">
      <c r="A110" s="59"/>
      <c r="C110" s="16"/>
      <c r="D110" s="16"/>
      <c r="E110" s="16"/>
      <c r="F110" s="16"/>
      <c r="G110" s="59"/>
      <c r="H110" s="59"/>
      <c r="I110" s="59"/>
      <c r="J110" s="59"/>
      <c r="K110" s="59"/>
      <c r="L110" s="59"/>
      <c r="M110" s="59"/>
      <c r="N110" s="59"/>
      <c r="O110" s="59"/>
    </row>
    <row r="111" spans="1:15" s="8" customFormat="1" ht="36" customHeight="1" x14ac:dyDescent="0.2">
      <c r="A111" s="59"/>
      <c r="C111" s="16"/>
      <c r="D111" s="16"/>
      <c r="E111" s="16"/>
      <c r="F111" s="16"/>
      <c r="G111" s="59"/>
      <c r="H111" s="59"/>
      <c r="I111" s="59"/>
      <c r="J111" s="59"/>
      <c r="K111" s="59"/>
      <c r="L111" s="59"/>
      <c r="M111" s="59"/>
      <c r="N111" s="59"/>
      <c r="O111" s="59"/>
    </row>
    <row r="112" spans="1:15" s="8" customFormat="1" ht="36" customHeight="1" x14ac:dyDescent="0.2">
      <c r="A112" s="59"/>
      <c r="C112" s="16"/>
      <c r="D112" s="16"/>
      <c r="E112" s="16"/>
      <c r="F112" s="16"/>
      <c r="G112" s="59"/>
      <c r="H112" s="59"/>
      <c r="I112" s="59"/>
      <c r="J112" s="59"/>
      <c r="K112" s="59"/>
      <c r="L112" s="59"/>
      <c r="M112" s="59"/>
      <c r="N112" s="59"/>
      <c r="O112" s="59"/>
    </row>
    <row r="113" spans="1:15" s="8" customFormat="1" ht="36" customHeight="1" x14ac:dyDescent="0.2">
      <c r="A113" s="59"/>
      <c r="C113" s="16"/>
      <c r="D113" s="16"/>
      <c r="E113" s="16"/>
      <c r="F113" s="16"/>
      <c r="G113" s="59"/>
      <c r="H113" s="59"/>
      <c r="I113" s="59"/>
      <c r="J113" s="59"/>
      <c r="K113" s="59"/>
      <c r="L113" s="59"/>
      <c r="M113" s="59"/>
      <c r="N113" s="59"/>
      <c r="O113" s="59"/>
    </row>
    <row r="114" spans="1:15" s="8" customFormat="1" ht="36" customHeight="1" x14ac:dyDescent="0.2">
      <c r="A114" s="59"/>
      <c r="C114" s="16"/>
      <c r="D114" s="16"/>
      <c r="E114" s="16"/>
      <c r="F114" s="16"/>
      <c r="G114" s="59"/>
      <c r="H114" s="59"/>
      <c r="I114" s="59"/>
      <c r="J114" s="59"/>
      <c r="K114" s="59"/>
      <c r="L114" s="59"/>
      <c r="M114" s="59"/>
      <c r="N114" s="59"/>
      <c r="O114" s="59"/>
    </row>
    <row r="115" spans="1:15" s="8" customFormat="1" ht="36" customHeight="1" x14ac:dyDescent="0.2">
      <c r="A115" s="59"/>
      <c r="B115" s="2"/>
      <c r="C115" s="5"/>
      <c r="D115" s="5"/>
      <c r="E115" s="5"/>
      <c r="F115" s="5"/>
      <c r="G115" s="4"/>
      <c r="H115" s="4"/>
      <c r="I115" s="4"/>
      <c r="J115" s="4"/>
      <c r="K115" s="4"/>
      <c r="L115" s="4"/>
      <c r="M115" s="4"/>
      <c r="N115" s="4"/>
      <c r="O115" s="4"/>
    </row>
    <row r="116" spans="1:15" s="8" customFormat="1" ht="36" customHeight="1" x14ac:dyDescent="0.2">
      <c r="A116" s="59"/>
      <c r="B116" s="2"/>
      <c r="C116" s="5"/>
      <c r="D116" s="5"/>
      <c r="E116" s="5"/>
      <c r="F116" s="5"/>
      <c r="G116" s="4"/>
      <c r="H116" s="4"/>
      <c r="I116" s="4"/>
      <c r="J116" s="4"/>
      <c r="K116" s="4"/>
      <c r="L116" s="4"/>
      <c r="M116" s="4"/>
      <c r="N116" s="4"/>
      <c r="O116" s="4"/>
    </row>
    <row r="117" spans="1:15" s="8" customFormat="1" ht="36" customHeight="1" x14ac:dyDescent="0.2">
      <c r="A117" s="4"/>
      <c r="B117" s="2"/>
      <c r="C117" s="5"/>
      <c r="D117" s="5"/>
      <c r="E117" s="5"/>
      <c r="F117" s="5"/>
      <c r="G117" s="4"/>
      <c r="H117" s="4"/>
      <c r="I117" s="4"/>
      <c r="J117" s="4"/>
      <c r="K117" s="4"/>
      <c r="L117" s="4"/>
      <c r="M117" s="4"/>
      <c r="N117" s="4"/>
      <c r="O117" s="4"/>
    </row>
    <row r="118" spans="1:15" s="8" customFormat="1" ht="36" customHeight="1" x14ac:dyDescent="0.2">
      <c r="A118" s="4"/>
      <c r="B118" s="2"/>
      <c r="C118" s="5"/>
      <c r="D118" s="5"/>
      <c r="E118" s="5"/>
      <c r="F118" s="5"/>
      <c r="G118" s="4"/>
      <c r="H118" s="4"/>
      <c r="I118" s="4"/>
      <c r="J118" s="4"/>
      <c r="K118" s="4"/>
      <c r="L118" s="4"/>
      <c r="M118" s="4"/>
      <c r="N118" s="4"/>
      <c r="O118" s="4"/>
    </row>
    <row r="119" spans="1:15" s="8" customFormat="1" ht="36" customHeight="1" x14ac:dyDescent="0.2">
      <c r="A119" s="4"/>
      <c r="B119" s="2"/>
      <c r="C119" s="5"/>
      <c r="D119" s="5"/>
      <c r="E119" s="5"/>
      <c r="F119" s="5"/>
      <c r="G119" s="4"/>
      <c r="H119" s="4"/>
      <c r="I119" s="4"/>
      <c r="J119" s="4"/>
      <c r="K119" s="4"/>
      <c r="L119" s="4"/>
      <c r="M119" s="4"/>
      <c r="N119" s="4"/>
      <c r="O119" s="4"/>
    </row>
    <row r="120" spans="1:15" s="8" customFormat="1" ht="36" customHeight="1" x14ac:dyDescent="0.2">
      <c r="A120" s="4"/>
      <c r="B120" s="2"/>
      <c r="C120" s="5"/>
      <c r="D120" s="5"/>
      <c r="E120" s="5"/>
      <c r="F120" s="5"/>
      <c r="G120" s="4"/>
      <c r="H120" s="4"/>
      <c r="I120" s="4"/>
      <c r="J120" s="4"/>
      <c r="K120" s="4"/>
      <c r="L120" s="4"/>
      <c r="M120" s="4"/>
      <c r="N120" s="4"/>
      <c r="O120" s="4"/>
    </row>
    <row r="121" spans="1:15" s="8" customFormat="1" ht="36" customHeight="1" x14ac:dyDescent="0.2">
      <c r="A121" s="4"/>
      <c r="B121" s="2"/>
      <c r="C121" s="5"/>
      <c r="D121" s="5"/>
      <c r="E121" s="5"/>
      <c r="F121" s="5"/>
      <c r="G121" s="4"/>
      <c r="H121" s="4"/>
      <c r="I121" s="4"/>
      <c r="J121" s="4"/>
      <c r="K121" s="4"/>
      <c r="L121" s="4"/>
      <c r="M121" s="4"/>
      <c r="N121" s="4"/>
      <c r="O121" s="4"/>
    </row>
    <row r="122" spans="1:15" s="8" customFormat="1" ht="36" customHeight="1" x14ac:dyDescent="0.2">
      <c r="A122" s="4"/>
      <c r="B122" s="2"/>
      <c r="C122" s="5"/>
      <c r="D122" s="5"/>
      <c r="E122" s="5"/>
      <c r="F122" s="5"/>
      <c r="G122" s="4"/>
      <c r="H122" s="4"/>
      <c r="I122" s="4"/>
      <c r="J122" s="4"/>
      <c r="K122" s="4"/>
      <c r="L122" s="4"/>
      <c r="M122" s="4"/>
      <c r="N122" s="4"/>
      <c r="O122" s="4"/>
    </row>
    <row r="123" spans="1:15" s="8" customFormat="1" ht="36" customHeight="1" x14ac:dyDescent="0.2">
      <c r="A123" s="4"/>
      <c r="B123" s="2"/>
      <c r="C123" s="5"/>
      <c r="D123" s="5"/>
      <c r="E123" s="5"/>
      <c r="F123" s="5"/>
      <c r="G123" s="4"/>
      <c r="H123" s="4"/>
      <c r="I123" s="4"/>
      <c r="J123" s="4"/>
      <c r="K123" s="4"/>
      <c r="L123" s="4"/>
      <c r="M123" s="4"/>
      <c r="N123" s="4"/>
      <c r="O123" s="4"/>
    </row>
  </sheetData>
  <mergeCells count="8">
    <mergeCell ref="M55:O55"/>
    <mergeCell ref="A5:O5"/>
    <mergeCell ref="A6:O6"/>
    <mergeCell ref="A7:O7"/>
    <mergeCell ref="A47:F47"/>
    <mergeCell ref="E50:F50"/>
    <mergeCell ref="J50:K50"/>
    <mergeCell ref="N50:O50"/>
  </mergeCells>
  <pageMargins left="0.70866141732283472" right="0.70866141732283472" top="0.74803149606299213" bottom="0.74803149606299213" header="0.31496062992125984" footer="0.31496062992125984"/>
  <pageSetup paperSize="5" scale="53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2" bestFit="1" customWidth="1"/>
    <col min="2" max="2" width="27.5703125" style="2" customWidth="1"/>
    <col min="3" max="3" width="38.42578125" style="2" customWidth="1"/>
    <col min="4" max="4" width="41.28515625" style="2" customWidth="1"/>
    <col min="5" max="5" width="27.7109375" style="2" bestFit="1" customWidth="1"/>
    <col min="6" max="6" width="15.42578125" style="2" bestFit="1" customWidth="1"/>
    <col min="7" max="7" width="23" style="2" bestFit="1" customWidth="1"/>
    <col min="8" max="8" width="19.28515625" style="2" customWidth="1"/>
    <col min="9" max="9" width="18" style="2" bestFit="1" customWidth="1"/>
    <col min="10" max="10" width="17.7109375" style="2" bestFit="1" customWidth="1"/>
    <col min="11" max="11" width="12.140625" style="2" bestFit="1" customWidth="1"/>
    <col min="12" max="12" width="11.28515625" style="2" bestFit="1" customWidth="1"/>
    <col min="13" max="13" width="12.140625" style="2" bestFit="1" customWidth="1"/>
    <col min="14" max="14" width="20.140625" style="2" bestFit="1" customWidth="1"/>
    <col min="15" max="15" width="19.7109375" style="2" bestFit="1" customWidth="1"/>
    <col min="16" max="16" width="12.7109375" style="2" bestFit="1" customWidth="1"/>
    <col min="17" max="16384" width="8.85546875" style="2"/>
  </cols>
  <sheetData>
    <row r="1" spans="1:16" ht="33.6" customHeight="1" thickBot="1" x14ac:dyDescent="0.25">
      <c r="A1" s="20" t="s">
        <v>2</v>
      </c>
      <c r="B1" s="21" t="s">
        <v>3</v>
      </c>
      <c r="C1" s="21" t="s">
        <v>4</v>
      </c>
      <c r="D1" s="21" t="s">
        <v>5</v>
      </c>
      <c r="E1" s="21" t="s">
        <v>6</v>
      </c>
      <c r="F1" s="21" t="s">
        <v>7</v>
      </c>
      <c r="G1" s="21" t="s">
        <v>214</v>
      </c>
      <c r="H1" s="22" t="s">
        <v>8</v>
      </c>
      <c r="I1" s="22" t="s">
        <v>9</v>
      </c>
      <c r="J1" s="22" t="s">
        <v>10</v>
      </c>
      <c r="K1" s="22" t="s">
        <v>11</v>
      </c>
      <c r="L1" s="22" t="s">
        <v>12</v>
      </c>
      <c r="M1" s="22" t="s">
        <v>13</v>
      </c>
      <c r="N1" s="22" t="s">
        <v>14</v>
      </c>
      <c r="O1" s="22" t="s">
        <v>15</v>
      </c>
      <c r="P1" s="23" t="s">
        <v>16</v>
      </c>
    </row>
    <row r="2" spans="1:16" ht="24" x14ac:dyDescent="0.2">
      <c r="A2" s="24">
        <v>1</v>
      </c>
      <c r="B2" s="25" t="s">
        <v>215</v>
      </c>
      <c r="C2" s="25" t="s">
        <v>18</v>
      </c>
      <c r="D2" s="25" t="s">
        <v>216</v>
      </c>
      <c r="E2" s="25" t="s">
        <v>20</v>
      </c>
      <c r="F2" s="26" t="s">
        <v>21</v>
      </c>
      <c r="G2" s="25" t="s">
        <v>217</v>
      </c>
      <c r="H2" s="27">
        <v>150000</v>
      </c>
      <c r="I2" s="28">
        <v>0</v>
      </c>
      <c r="J2" s="27">
        <v>150000</v>
      </c>
      <c r="K2" s="27">
        <f t="shared" ref="K2:K65" si="0">H2*0.0287</f>
        <v>4305</v>
      </c>
      <c r="L2" s="27">
        <v>23529.09</v>
      </c>
      <c r="M2" s="27">
        <v>4560</v>
      </c>
      <c r="N2" s="27">
        <v>1375.12</v>
      </c>
      <c r="O2" s="27">
        <f t="shared" ref="O2:O65" si="1">K2+L2+M2+N2</f>
        <v>33769.21</v>
      </c>
      <c r="P2" s="29">
        <f t="shared" ref="P2:P33" si="2">J2-O2</f>
        <v>116230.79000000001</v>
      </c>
    </row>
    <row r="3" spans="1:16" ht="24" x14ac:dyDescent="0.2">
      <c r="A3" s="30">
        <v>2</v>
      </c>
      <c r="B3" s="18" t="s">
        <v>56</v>
      </c>
      <c r="C3" s="18" t="s">
        <v>18</v>
      </c>
      <c r="D3" s="18" t="s">
        <v>19</v>
      </c>
      <c r="E3" s="18" t="s">
        <v>20</v>
      </c>
      <c r="F3" s="19" t="s">
        <v>21</v>
      </c>
      <c r="G3" s="18" t="s">
        <v>217</v>
      </c>
      <c r="H3" s="31">
        <v>75000</v>
      </c>
      <c r="I3" s="32">
        <v>0</v>
      </c>
      <c r="J3" s="31">
        <v>75000</v>
      </c>
      <c r="K3" s="31">
        <f t="shared" si="0"/>
        <v>2152.5</v>
      </c>
      <c r="L3" s="31">
        <v>6309.38</v>
      </c>
      <c r="M3" s="31">
        <f>H3*0.0304</f>
        <v>2280</v>
      </c>
      <c r="N3" s="31">
        <v>25</v>
      </c>
      <c r="O3" s="31">
        <f t="shared" si="1"/>
        <v>10766.880000000001</v>
      </c>
      <c r="P3" s="33">
        <f t="shared" si="2"/>
        <v>64233.119999999995</v>
      </c>
    </row>
    <row r="4" spans="1:16" ht="24" x14ac:dyDescent="0.2">
      <c r="A4" s="30">
        <v>3</v>
      </c>
      <c r="B4" s="18" t="s">
        <v>17</v>
      </c>
      <c r="C4" s="18" t="s">
        <v>18</v>
      </c>
      <c r="D4" s="18" t="s">
        <v>19</v>
      </c>
      <c r="E4" s="18" t="s">
        <v>20</v>
      </c>
      <c r="F4" s="19" t="s">
        <v>21</v>
      </c>
      <c r="G4" s="18" t="s">
        <v>217</v>
      </c>
      <c r="H4" s="31">
        <v>75000</v>
      </c>
      <c r="I4" s="32">
        <v>0</v>
      </c>
      <c r="J4" s="31">
        <v>75000</v>
      </c>
      <c r="K4" s="31">
        <f t="shared" si="0"/>
        <v>2152.5</v>
      </c>
      <c r="L4" s="31">
        <v>6309.38</v>
      </c>
      <c r="M4" s="31">
        <f>H4*0.0304</f>
        <v>2280</v>
      </c>
      <c r="N4" s="31">
        <v>25</v>
      </c>
      <c r="O4" s="31">
        <f t="shared" si="1"/>
        <v>10766.880000000001</v>
      </c>
      <c r="P4" s="33">
        <f t="shared" si="2"/>
        <v>64233.119999999995</v>
      </c>
    </row>
    <row r="5" spans="1:16" ht="24" x14ac:dyDescent="0.2">
      <c r="A5" s="30">
        <v>4</v>
      </c>
      <c r="B5" s="18" t="s">
        <v>22</v>
      </c>
      <c r="C5" s="18" t="s">
        <v>18</v>
      </c>
      <c r="D5" s="18" t="s">
        <v>23</v>
      </c>
      <c r="E5" s="18" t="s">
        <v>20</v>
      </c>
      <c r="F5" s="19" t="s">
        <v>24</v>
      </c>
      <c r="G5" s="18" t="s">
        <v>217</v>
      </c>
      <c r="H5" s="31">
        <v>165000</v>
      </c>
      <c r="I5" s="32">
        <v>0</v>
      </c>
      <c r="J5" s="31">
        <v>165000</v>
      </c>
      <c r="K5" s="31">
        <f t="shared" si="0"/>
        <v>4735.5</v>
      </c>
      <c r="L5" s="31">
        <v>27413.5</v>
      </c>
      <c r="M5" s="31">
        <v>4943.8</v>
      </c>
      <c r="N5" s="32">
        <v>25</v>
      </c>
      <c r="O5" s="31">
        <f t="shared" si="1"/>
        <v>37117.800000000003</v>
      </c>
      <c r="P5" s="33">
        <f t="shared" si="2"/>
        <v>127882.2</v>
      </c>
    </row>
    <row r="6" spans="1:16" ht="24" x14ac:dyDescent="0.2">
      <c r="A6" s="30">
        <v>5</v>
      </c>
      <c r="B6" s="18" t="s">
        <v>26</v>
      </c>
      <c r="C6" s="18" t="s">
        <v>18</v>
      </c>
      <c r="D6" s="18" t="s">
        <v>27</v>
      </c>
      <c r="E6" s="18" t="s">
        <v>28</v>
      </c>
      <c r="F6" s="19" t="s">
        <v>21</v>
      </c>
      <c r="G6" s="18" t="s">
        <v>217</v>
      </c>
      <c r="H6" s="31">
        <v>110000</v>
      </c>
      <c r="I6" s="32">
        <v>0</v>
      </c>
      <c r="J6" s="31">
        <v>110000</v>
      </c>
      <c r="K6" s="31">
        <f t="shared" si="0"/>
        <v>3157</v>
      </c>
      <c r="L6" s="31">
        <v>13782.56</v>
      </c>
      <c r="M6" s="31">
        <f>H6*0.0304</f>
        <v>3344</v>
      </c>
      <c r="N6" s="31">
        <v>2825.24</v>
      </c>
      <c r="O6" s="31">
        <f t="shared" si="1"/>
        <v>23108.799999999996</v>
      </c>
      <c r="P6" s="33">
        <f t="shared" si="2"/>
        <v>86891.200000000012</v>
      </c>
    </row>
    <row r="7" spans="1:16" ht="24" x14ac:dyDescent="0.2">
      <c r="A7" s="30">
        <v>6</v>
      </c>
      <c r="B7" s="18" t="s">
        <v>29</v>
      </c>
      <c r="C7" s="18" t="s">
        <v>18</v>
      </c>
      <c r="D7" s="18" t="s">
        <v>30</v>
      </c>
      <c r="E7" s="18" t="s">
        <v>31</v>
      </c>
      <c r="F7" s="19" t="s">
        <v>21</v>
      </c>
      <c r="G7" s="18" t="s">
        <v>217</v>
      </c>
      <c r="H7" s="31">
        <v>26000</v>
      </c>
      <c r="I7" s="32">
        <v>0</v>
      </c>
      <c r="J7" s="31">
        <v>26000</v>
      </c>
      <c r="K7" s="31">
        <f t="shared" si="0"/>
        <v>746.2</v>
      </c>
      <c r="L7" s="31">
        <v>0</v>
      </c>
      <c r="M7" s="31">
        <f>H7*0.0304</f>
        <v>790.4</v>
      </c>
      <c r="N7" s="31">
        <v>125</v>
      </c>
      <c r="O7" s="31">
        <f t="shared" si="1"/>
        <v>1661.6</v>
      </c>
      <c r="P7" s="33">
        <f t="shared" si="2"/>
        <v>24338.400000000001</v>
      </c>
    </row>
    <row r="8" spans="1:16" ht="24" x14ac:dyDescent="0.2">
      <c r="A8" s="30">
        <v>7</v>
      </c>
      <c r="B8" s="18" t="s">
        <v>32</v>
      </c>
      <c r="C8" s="18" t="s">
        <v>18</v>
      </c>
      <c r="D8" s="18" t="s">
        <v>33</v>
      </c>
      <c r="E8" s="18" t="s">
        <v>34</v>
      </c>
      <c r="F8" s="19" t="s">
        <v>21</v>
      </c>
      <c r="G8" s="18" t="s">
        <v>217</v>
      </c>
      <c r="H8" s="31">
        <v>16500</v>
      </c>
      <c r="I8" s="32">
        <v>0</v>
      </c>
      <c r="J8" s="31">
        <v>16500</v>
      </c>
      <c r="K8" s="31">
        <f t="shared" si="0"/>
        <v>473.55</v>
      </c>
      <c r="L8" s="32">
        <v>0</v>
      </c>
      <c r="M8" s="31">
        <f>H8*0.0304</f>
        <v>501.6</v>
      </c>
      <c r="N8" s="31">
        <v>1375.12</v>
      </c>
      <c r="O8" s="31">
        <f t="shared" si="1"/>
        <v>2350.27</v>
      </c>
      <c r="P8" s="33">
        <f t="shared" si="2"/>
        <v>14149.73</v>
      </c>
    </row>
    <row r="9" spans="1:16" ht="24" x14ac:dyDescent="0.2">
      <c r="A9" s="30">
        <v>8</v>
      </c>
      <c r="B9" s="18" t="s">
        <v>90</v>
      </c>
      <c r="C9" s="18" t="s">
        <v>18</v>
      </c>
      <c r="D9" s="18" t="s">
        <v>218</v>
      </c>
      <c r="E9" s="18" t="s">
        <v>34</v>
      </c>
      <c r="F9" s="19" t="s">
        <v>21</v>
      </c>
      <c r="G9" s="18" t="s">
        <v>217</v>
      </c>
      <c r="H9" s="31">
        <v>26000</v>
      </c>
      <c r="I9" s="32">
        <v>0</v>
      </c>
      <c r="J9" s="31">
        <v>20000</v>
      </c>
      <c r="K9" s="31">
        <f t="shared" si="0"/>
        <v>746.2</v>
      </c>
      <c r="L9" s="32">
        <v>0</v>
      </c>
      <c r="M9" s="31">
        <f>H9*0.0304</f>
        <v>790.4</v>
      </c>
      <c r="N9" s="31">
        <v>25</v>
      </c>
      <c r="O9" s="31">
        <f t="shared" si="1"/>
        <v>1561.6</v>
      </c>
      <c r="P9" s="33">
        <f t="shared" si="2"/>
        <v>18438.400000000001</v>
      </c>
    </row>
    <row r="10" spans="1:16" ht="24" x14ac:dyDescent="0.2">
      <c r="A10" s="30">
        <v>9</v>
      </c>
      <c r="B10" s="18" t="s">
        <v>36</v>
      </c>
      <c r="C10" s="18" t="s">
        <v>37</v>
      </c>
      <c r="D10" s="18" t="s">
        <v>38</v>
      </c>
      <c r="E10" s="18" t="s">
        <v>39</v>
      </c>
      <c r="F10" s="19" t="s">
        <v>21</v>
      </c>
      <c r="G10" s="18" t="s">
        <v>217</v>
      </c>
      <c r="H10" s="31">
        <v>185000</v>
      </c>
      <c r="I10" s="32">
        <v>0</v>
      </c>
      <c r="J10" s="31">
        <v>185000</v>
      </c>
      <c r="K10" s="31">
        <f t="shared" si="0"/>
        <v>5309.5</v>
      </c>
      <c r="L10" s="31">
        <v>32269.54</v>
      </c>
      <c r="M10" s="31">
        <v>4943.8</v>
      </c>
      <c r="N10" s="31">
        <v>25</v>
      </c>
      <c r="O10" s="31">
        <f t="shared" si="1"/>
        <v>42547.840000000004</v>
      </c>
      <c r="P10" s="33">
        <f t="shared" si="2"/>
        <v>142452.16</v>
      </c>
    </row>
    <row r="11" spans="1:16" x14ac:dyDescent="0.2">
      <c r="A11" s="30">
        <v>10</v>
      </c>
      <c r="B11" s="18" t="s">
        <v>40</v>
      </c>
      <c r="C11" s="18" t="s">
        <v>37</v>
      </c>
      <c r="D11" s="18" t="s">
        <v>19</v>
      </c>
      <c r="E11" s="18" t="s">
        <v>20</v>
      </c>
      <c r="F11" s="19" t="s">
        <v>21</v>
      </c>
      <c r="G11" s="18" t="s">
        <v>217</v>
      </c>
      <c r="H11" s="31">
        <v>75000</v>
      </c>
      <c r="I11" s="32">
        <v>0</v>
      </c>
      <c r="J11" s="31">
        <v>75000</v>
      </c>
      <c r="K11" s="31">
        <f t="shared" si="0"/>
        <v>2152.5</v>
      </c>
      <c r="L11" s="31">
        <v>6309.38</v>
      </c>
      <c r="M11" s="31">
        <f t="shared" ref="M11:M69" si="3">H11*0.0304</f>
        <v>2280</v>
      </c>
      <c r="N11" s="31">
        <v>125</v>
      </c>
      <c r="O11" s="31">
        <f t="shared" si="1"/>
        <v>10866.880000000001</v>
      </c>
      <c r="P11" s="33">
        <f t="shared" si="2"/>
        <v>64133.119999999995</v>
      </c>
    </row>
    <row r="12" spans="1:16" x14ac:dyDescent="0.2">
      <c r="A12" s="30">
        <v>11</v>
      </c>
      <c r="B12" s="18" t="s">
        <v>41</v>
      </c>
      <c r="C12" s="18" t="s">
        <v>37</v>
      </c>
      <c r="D12" s="18" t="s">
        <v>42</v>
      </c>
      <c r="E12" s="18" t="s">
        <v>20</v>
      </c>
      <c r="F12" s="19" t="s">
        <v>21</v>
      </c>
      <c r="G12" s="18" t="s">
        <v>217</v>
      </c>
      <c r="H12" s="31">
        <v>45000</v>
      </c>
      <c r="I12" s="32">
        <v>0</v>
      </c>
      <c r="J12" s="31">
        <v>45000</v>
      </c>
      <c r="K12" s="31">
        <f t="shared" si="0"/>
        <v>1291.5</v>
      </c>
      <c r="L12" s="31">
        <v>1148.33</v>
      </c>
      <c r="M12" s="31">
        <f t="shared" si="3"/>
        <v>1368</v>
      </c>
      <c r="N12" s="31">
        <v>2275</v>
      </c>
      <c r="O12" s="31">
        <f t="shared" si="1"/>
        <v>6082.83</v>
      </c>
      <c r="P12" s="33">
        <f t="shared" si="2"/>
        <v>38917.17</v>
      </c>
    </row>
    <row r="13" spans="1:16" x14ac:dyDescent="0.2">
      <c r="A13" s="30">
        <v>12</v>
      </c>
      <c r="B13" s="18" t="s">
        <v>43</v>
      </c>
      <c r="C13" s="18" t="s">
        <v>37</v>
      </c>
      <c r="D13" s="18" t="s">
        <v>44</v>
      </c>
      <c r="E13" s="18" t="s">
        <v>34</v>
      </c>
      <c r="F13" s="19" t="s">
        <v>24</v>
      </c>
      <c r="G13" s="18" t="s">
        <v>217</v>
      </c>
      <c r="H13" s="31">
        <v>30000</v>
      </c>
      <c r="I13" s="32">
        <v>0</v>
      </c>
      <c r="J13" s="31">
        <v>30000</v>
      </c>
      <c r="K13" s="31">
        <f t="shared" si="0"/>
        <v>861</v>
      </c>
      <c r="L13" s="32">
        <v>0</v>
      </c>
      <c r="M13" s="31">
        <f t="shared" si="3"/>
        <v>912</v>
      </c>
      <c r="N13" s="31">
        <v>25</v>
      </c>
      <c r="O13" s="31">
        <f t="shared" si="1"/>
        <v>1798</v>
      </c>
      <c r="P13" s="33">
        <f t="shared" si="2"/>
        <v>28202</v>
      </c>
    </row>
    <row r="14" spans="1:16" ht="24" x14ac:dyDescent="0.2">
      <c r="A14" s="30">
        <v>13</v>
      </c>
      <c r="B14" s="18" t="s">
        <v>46</v>
      </c>
      <c r="C14" s="18" t="s">
        <v>47</v>
      </c>
      <c r="D14" s="18" t="s">
        <v>45</v>
      </c>
      <c r="E14" s="18" t="s">
        <v>31</v>
      </c>
      <c r="F14" s="19" t="s">
        <v>21</v>
      </c>
      <c r="G14" s="18" t="s">
        <v>217</v>
      </c>
      <c r="H14" s="31">
        <v>70000</v>
      </c>
      <c r="I14" s="32">
        <v>0</v>
      </c>
      <c r="J14" s="31">
        <v>70000</v>
      </c>
      <c r="K14" s="31">
        <f t="shared" si="0"/>
        <v>2009</v>
      </c>
      <c r="L14" s="31">
        <v>0</v>
      </c>
      <c r="M14" s="31">
        <f t="shared" si="3"/>
        <v>2128</v>
      </c>
      <c r="N14" s="32">
        <v>125</v>
      </c>
      <c r="O14" s="31">
        <f t="shared" si="1"/>
        <v>4262</v>
      </c>
      <c r="P14" s="33">
        <f t="shared" si="2"/>
        <v>65738</v>
      </c>
    </row>
    <row r="15" spans="1:16" ht="24" x14ac:dyDescent="0.2">
      <c r="A15" s="30">
        <v>14</v>
      </c>
      <c r="B15" s="18" t="s">
        <v>48</v>
      </c>
      <c r="C15" s="18" t="s">
        <v>47</v>
      </c>
      <c r="D15" s="18" t="s">
        <v>49</v>
      </c>
      <c r="E15" s="18" t="s">
        <v>31</v>
      </c>
      <c r="F15" s="19" t="s">
        <v>21</v>
      </c>
      <c r="G15" s="18" t="s">
        <v>217</v>
      </c>
      <c r="H15" s="31">
        <v>35000</v>
      </c>
      <c r="I15" s="32">
        <v>0</v>
      </c>
      <c r="J15" s="31">
        <v>35000</v>
      </c>
      <c r="K15" s="31">
        <f t="shared" si="0"/>
        <v>1004.5</v>
      </c>
      <c r="L15" s="31">
        <v>0</v>
      </c>
      <c r="M15" s="31">
        <f t="shared" si="3"/>
        <v>1064</v>
      </c>
      <c r="N15" s="31">
        <v>2175</v>
      </c>
      <c r="O15" s="31">
        <f t="shared" si="1"/>
        <v>4243.5</v>
      </c>
      <c r="P15" s="33">
        <f t="shared" si="2"/>
        <v>30756.5</v>
      </c>
    </row>
    <row r="16" spans="1:16" x14ac:dyDescent="0.2">
      <c r="A16" s="30">
        <v>15</v>
      </c>
      <c r="B16" s="18" t="s">
        <v>177</v>
      </c>
      <c r="C16" s="18" t="s">
        <v>219</v>
      </c>
      <c r="D16" s="18" t="s">
        <v>220</v>
      </c>
      <c r="E16" s="18" t="s">
        <v>221</v>
      </c>
      <c r="F16" s="19" t="s">
        <v>24</v>
      </c>
      <c r="G16" s="18" t="s">
        <v>217</v>
      </c>
      <c r="H16" s="31">
        <v>65000</v>
      </c>
      <c r="I16" s="32">
        <v>0</v>
      </c>
      <c r="J16" s="31">
        <v>65000</v>
      </c>
      <c r="K16" s="31">
        <f t="shared" si="0"/>
        <v>1865.5</v>
      </c>
      <c r="L16" s="31">
        <v>4427.58</v>
      </c>
      <c r="M16" s="31">
        <f t="shared" si="3"/>
        <v>1976</v>
      </c>
      <c r="N16" s="31">
        <v>25</v>
      </c>
      <c r="O16" s="31">
        <f t="shared" si="1"/>
        <v>8294.08</v>
      </c>
      <c r="P16" s="33">
        <f t="shared" si="2"/>
        <v>56705.919999999998</v>
      </c>
    </row>
    <row r="17" spans="1:16" ht="24" x14ac:dyDescent="0.2">
      <c r="A17" s="30">
        <v>16</v>
      </c>
      <c r="B17" s="18" t="s">
        <v>222</v>
      </c>
      <c r="C17" s="18" t="s">
        <v>51</v>
      </c>
      <c r="D17" s="18" t="s">
        <v>52</v>
      </c>
      <c r="E17" s="18" t="s">
        <v>28</v>
      </c>
      <c r="F17" s="19" t="s">
        <v>21</v>
      </c>
      <c r="G17" s="18" t="s">
        <v>217</v>
      </c>
      <c r="H17" s="31">
        <v>80000</v>
      </c>
      <c r="I17" s="32">
        <v>0</v>
      </c>
      <c r="J17" s="31">
        <v>80000</v>
      </c>
      <c r="K17" s="31">
        <f t="shared" si="0"/>
        <v>2296</v>
      </c>
      <c r="L17" s="31">
        <v>7400.87</v>
      </c>
      <c r="M17" s="31">
        <f t="shared" si="3"/>
        <v>2432</v>
      </c>
      <c r="N17" s="31">
        <v>25</v>
      </c>
      <c r="O17" s="31">
        <f t="shared" si="1"/>
        <v>12153.869999999999</v>
      </c>
      <c r="P17" s="33">
        <f t="shared" si="2"/>
        <v>67846.13</v>
      </c>
    </row>
    <row r="18" spans="1:16" ht="24" x14ac:dyDescent="0.2">
      <c r="A18" s="30">
        <v>17</v>
      </c>
      <c r="B18" s="18" t="s">
        <v>50</v>
      </c>
      <c r="C18" s="18" t="s">
        <v>51</v>
      </c>
      <c r="D18" s="18" t="s">
        <v>52</v>
      </c>
      <c r="E18" s="18" t="s">
        <v>28</v>
      </c>
      <c r="F18" s="19" t="s">
        <v>21</v>
      </c>
      <c r="G18" s="18" t="s">
        <v>217</v>
      </c>
      <c r="H18" s="31">
        <v>45000</v>
      </c>
      <c r="I18" s="32">
        <v>0</v>
      </c>
      <c r="J18" s="31">
        <v>45000</v>
      </c>
      <c r="K18" s="31">
        <f t="shared" si="0"/>
        <v>1291.5</v>
      </c>
      <c r="L18" s="31">
        <v>743.29</v>
      </c>
      <c r="M18" s="31">
        <f t="shared" si="3"/>
        <v>1368</v>
      </c>
      <c r="N18" s="31">
        <v>2825.24</v>
      </c>
      <c r="O18" s="31">
        <f t="shared" si="1"/>
        <v>6228.03</v>
      </c>
      <c r="P18" s="33">
        <f t="shared" si="2"/>
        <v>38771.97</v>
      </c>
    </row>
    <row r="19" spans="1:16" ht="24" x14ac:dyDescent="0.2">
      <c r="A19" s="30">
        <v>18</v>
      </c>
      <c r="B19" s="18" t="s">
        <v>53</v>
      </c>
      <c r="C19" s="18" t="s">
        <v>51</v>
      </c>
      <c r="D19" s="18" t="s">
        <v>52</v>
      </c>
      <c r="E19" s="18" t="s">
        <v>31</v>
      </c>
      <c r="F19" s="19" t="s">
        <v>21</v>
      </c>
      <c r="G19" s="18" t="s">
        <v>217</v>
      </c>
      <c r="H19" s="31">
        <v>45000</v>
      </c>
      <c r="I19" s="32">
        <v>0</v>
      </c>
      <c r="J19" s="31">
        <v>45000</v>
      </c>
      <c r="K19" s="31">
        <f t="shared" si="0"/>
        <v>1291.5</v>
      </c>
      <c r="L19" s="31">
        <v>945.81</v>
      </c>
      <c r="M19" s="31">
        <f t="shared" si="3"/>
        <v>1368</v>
      </c>
      <c r="N19" s="31">
        <v>1475.12</v>
      </c>
      <c r="O19" s="31">
        <f t="shared" si="1"/>
        <v>5080.43</v>
      </c>
      <c r="P19" s="33">
        <f t="shared" si="2"/>
        <v>39919.57</v>
      </c>
    </row>
    <row r="20" spans="1:16" x14ac:dyDescent="0.2">
      <c r="A20" s="30">
        <v>19</v>
      </c>
      <c r="B20" s="18" t="s">
        <v>54</v>
      </c>
      <c r="C20" s="18" t="s">
        <v>51</v>
      </c>
      <c r="D20" s="18" t="s">
        <v>55</v>
      </c>
      <c r="E20" s="18" t="s">
        <v>31</v>
      </c>
      <c r="F20" s="19" t="s">
        <v>24</v>
      </c>
      <c r="G20" s="18" t="s">
        <v>217</v>
      </c>
      <c r="H20" s="31">
        <v>35000</v>
      </c>
      <c r="I20" s="32">
        <v>0</v>
      </c>
      <c r="J20" s="31">
        <v>35000</v>
      </c>
      <c r="K20" s="31">
        <f t="shared" si="0"/>
        <v>1004.5</v>
      </c>
      <c r="L20" s="31">
        <v>0</v>
      </c>
      <c r="M20" s="31">
        <f t="shared" si="3"/>
        <v>1064</v>
      </c>
      <c r="N20" s="31">
        <v>25</v>
      </c>
      <c r="O20" s="31">
        <f t="shared" si="1"/>
        <v>2093.5</v>
      </c>
      <c r="P20" s="33">
        <f t="shared" si="2"/>
        <v>32906.5</v>
      </c>
    </row>
    <row r="21" spans="1:16" ht="24" x14ac:dyDescent="0.2">
      <c r="A21" s="30">
        <v>20</v>
      </c>
      <c r="B21" s="18" t="s">
        <v>223</v>
      </c>
      <c r="C21" s="18" t="s">
        <v>51</v>
      </c>
      <c r="D21" s="18" t="s">
        <v>224</v>
      </c>
      <c r="E21" s="18" t="s">
        <v>31</v>
      </c>
      <c r="F21" s="19" t="s">
        <v>21</v>
      </c>
      <c r="G21" s="18" t="s">
        <v>217</v>
      </c>
      <c r="H21" s="31">
        <v>35000</v>
      </c>
      <c r="I21" s="32">
        <v>0</v>
      </c>
      <c r="J21" s="31">
        <v>35000</v>
      </c>
      <c r="K21" s="31">
        <f t="shared" si="0"/>
        <v>1004.5</v>
      </c>
      <c r="L21" s="31">
        <v>0</v>
      </c>
      <c r="M21" s="31">
        <f t="shared" si="3"/>
        <v>1064</v>
      </c>
      <c r="N21" s="31">
        <v>25</v>
      </c>
      <c r="O21" s="31">
        <f t="shared" si="1"/>
        <v>2093.5</v>
      </c>
      <c r="P21" s="33">
        <f t="shared" si="2"/>
        <v>32906.5</v>
      </c>
    </row>
    <row r="22" spans="1:16" ht="24" x14ac:dyDescent="0.2">
      <c r="A22" s="30">
        <v>21</v>
      </c>
      <c r="B22" s="18" t="s">
        <v>58</v>
      </c>
      <c r="C22" s="18" t="s">
        <v>57</v>
      </c>
      <c r="D22" s="18" t="s">
        <v>59</v>
      </c>
      <c r="E22" s="18" t="s">
        <v>28</v>
      </c>
      <c r="F22" s="19" t="s">
        <v>21</v>
      </c>
      <c r="G22" s="18" t="s">
        <v>217</v>
      </c>
      <c r="H22" s="31">
        <v>60000</v>
      </c>
      <c r="I22" s="32">
        <v>0</v>
      </c>
      <c r="J22" s="31">
        <v>60000</v>
      </c>
      <c r="K22" s="31">
        <f t="shared" si="0"/>
        <v>1722</v>
      </c>
      <c r="L22" s="31">
        <v>3486.68</v>
      </c>
      <c r="M22" s="31">
        <f t="shared" si="3"/>
        <v>1824</v>
      </c>
      <c r="N22" s="31">
        <v>2279</v>
      </c>
      <c r="O22" s="31">
        <f t="shared" si="1"/>
        <v>9311.68</v>
      </c>
      <c r="P22" s="33">
        <f t="shared" si="2"/>
        <v>50688.32</v>
      </c>
    </row>
    <row r="23" spans="1:16" x14ac:dyDescent="0.2">
      <c r="A23" s="30">
        <v>22</v>
      </c>
      <c r="B23" s="18" t="s">
        <v>225</v>
      </c>
      <c r="C23" s="18" t="s">
        <v>57</v>
      </c>
      <c r="D23" s="18" t="s">
        <v>226</v>
      </c>
      <c r="E23" s="18" t="s">
        <v>31</v>
      </c>
      <c r="F23" s="19" t="s">
        <v>24</v>
      </c>
      <c r="G23" s="18" t="s">
        <v>217</v>
      </c>
      <c r="H23" s="31">
        <v>55000</v>
      </c>
      <c r="I23" s="32">
        <v>0</v>
      </c>
      <c r="J23" s="31">
        <v>55000</v>
      </c>
      <c r="K23" s="31">
        <f t="shared" si="0"/>
        <v>1578.5</v>
      </c>
      <c r="L23" s="31">
        <v>2559.6799999999998</v>
      </c>
      <c r="M23" s="31">
        <f t="shared" si="3"/>
        <v>1672</v>
      </c>
      <c r="N23" s="31">
        <v>125</v>
      </c>
      <c r="O23" s="31">
        <f t="shared" si="1"/>
        <v>5935.18</v>
      </c>
      <c r="P23" s="33">
        <f t="shared" si="2"/>
        <v>49064.82</v>
      </c>
    </row>
    <row r="24" spans="1:16" ht="24" x14ac:dyDescent="0.2">
      <c r="A24" s="30">
        <v>23</v>
      </c>
      <c r="B24" s="18" t="s">
        <v>60</v>
      </c>
      <c r="C24" s="18" t="s">
        <v>57</v>
      </c>
      <c r="D24" s="18" t="s">
        <v>61</v>
      </c>
      <c r="E24" s="18" t="s">
        <v>28</v>
      </c>
      <c r="F24" s="19" t="s">
        <v>24</v>
      </c>
      <c r="G24" s="18" t="s">
        <v>217</v>
      </c>
      <c r="H24" s="31">
        <v>45000</v>
      </c>
      <c r="I24" s="32">
        <v>0</v>
      </c>
      <c r="J24" s="31">
        <v>45000</v>
      </c>
      <c r="K24" s="31">
        <f t="shared" si="0"/>
        <v>1291.5</v>
      </c>
      <c r="L24" s="31">
        <v>1148.33</v>
      </c>
      <c r="M24" s="31">
        <f t="shared" si="3"/>
        <v>1368</v>
      </c>
      <c r="N24" s="31">
        <v>125</v>
      </c>
      <c r="O24" s="31">
        <f t="shared" si="1"/>
        <v>3932.83</v>
      </c>
      <c r="P24" s="33">
        <f t="shared" si="2"/>
        <v>41067.17</v>
      </c>
    </row>
    <row r="25" spans="1:16" x14ac:dyDescent="0.2">
      <c r="A25" s="30">
        <v>24</v>
      </c>
      <c r="B25" s="18" t="s">
        <v>62</v>
      </c>
      <c r="C25" s="18" t="s">
        <v>57</v>
      </c>
      <c r="D25" s="18" t="s">
        <v>63</v>
      </c>
      <c r="E25" s="18" t="s">
        <v>31</v>
      </c>
      <c r="F25" s="19" t="s">
        <v>24</v>
      </c>
      <c r="G25" s="18" t="s">
        <v>217</v>
      </c>
      <c r="H25" s="31">
        <v>36000</v>
      </c>
      <c r="I25" s="32">
        <v>0</v>
      </c>
      <c r="J25" s="31">
        <v>36000</v>
      </c>
      <c r="K25" s="31">
        <f t="shared" si="0"/>
        <v>1033.2</v>
      </c>
      <c r="L25" s="32">
        <v>0</v>
      </c>
      <c r="M25" s="31">
        <f t="shared" si="3"/>
        <v>1094.4000000000001</v>
      </c>
      <c r="N25" s="31">
        <v>125</v>
      </c>
      <c r="O25" s="31">
        <f t="shared" si="1"/>
        <v>2252.6000000000004</v>
      </c>
      <c r="P25" s="33">
        <f t="shared" si="2"/>
        <v>33747.4</v>
      </c>
    </row>
    <row r="26" spans="1:16" ht="24" x14ac:dyDescent="0.2">
      <c r="A26" s="30">
        <v>25</v>
      </c>
      <c r="B26" s="18" t="s">
        <v>64</v>
      </c>
      <c r="C26" s="18" t="s">
        <v>57</v>
      </c>
      <c r="D26" s="18" t="s">
        <v>49</v>
      </c>
      <c r="E26" s="18" t="s">
        <v>31</v>
      </c>
      <c r="F26" s="19" t="s">
        <v>24</v>
      </c>
      <c r="G26" s="18" t="s">
        <v>217</v>
      </c>
      <c r="H26" s="31">
        <v>35000</v>
      </c>
      <c r="I26" s="32">
        <v>0</v>
      </c>
      <c r="J26" s="31">
        <v>35000</v>
      </c>
      <c r="K26" s="31">
        <f t="shared" si="0"/>
        <v>1004.5</v>
      </c>
      <c r="L26" s="31">
        <v>0</v>
      </c>
      <c r="M26" s="31">
        <f t="shared" si="3"/>
        <v>1064</v>
      </c>
      <c r="N26" s="31">
        <v>25</v>
      </c>
      <c r="O26" s="31">
        <f t="shared" si="1"/>
        <v>2093.5</v>
      </c>
      <c r="P26" s="33">
        <f t="shared" si="2"/>
        <v>32906.5</v>
      </c>
    </row>
    <row r="27" spans="1:16" x14ac:dyDescent="0.2">
      <c r="A27" s="30">
        <v>26</v>
      </c>
      <c r="B27" s="18" t="s">
        <v>65</v>
      </c>
      <c r="C27" s="18" t="s">
        <v>57</v>
      </c>
      <c r="D27" s="18" t="s">
        <v>66</v>
      </c>
      <c r="E27" s="18" t="s">
        <v>31</v>
      </c>
      <c r="F27" s="19" t="s">
        <v>21</v>
      </c>
      <c r="G27" s="18" t="s">
        <v>217</v>
      </c>
      <c r="H27" s="31">
        <v>45000</v>
      </c>
      <c r="I27" s="32">
        <v>0</v>
      </c>
      <c r="J27" s="31">
        <v>45000</v>
      </c>
      <c r="K27" s="31">
        <f t="shared" si="0"/>
        <v>1291.5</v>
      </c>
      <c r="L27" s="31">
        <v>1148.33</v>
      </c>
      <c r="M27" s="31">
        <f t="shared" si="3"/>
        <v>1368</v>
      </c>
      <c r="N27" s="31">
        <v>25</v>
      </c>
      <c r="O27" s="31">
        <f t="shared" si="1"/>
        <v>3832.83</v>
      </c>
      <c r="P27" s="33">
        <f t="shared" si="2"/>
        <v>41167.17</v>
      </c>
    </row>
    <row r="28" spans="1:16" ht="24" x14ac:dyDescent="0.2">
      <c r="A28" s="30">
        <v>27</v>
      </c>
      <c r="B28" s="18" t="s">
        <v>67</v>
      </c>
      <c r="C28" s="18" t="s">
        <v>68</v>
      </c>
      <c r="D28" s="18" t="s">
        <v>25</v>
      </c>
      <c r="E28" s="18" t="s">
        <v>20</v>
      </c>
      <c r="F28" s="19" t="s">
        <v>24</v>
      </c>
      <c r="G28" s="18" t="s">
        <v>217</v>
      </c>
      <c r="H28" s="31">
        <v>100000</v>
      </c>
      <c r="I28" s="32">
        <v>0</v>
      </c>
      <c r="J28" s="31">
        <v>100000</v>
      </c>
      <c r="K28" s="31">
        <f t="shared" si="0"/>
        <v>2870</v>
      </c>
      <c r="L28" s="31">
        <v>12105.37</v>
      </c>
      <c r="M28" s="31">
        <f t="shared" si="3"/>
        <v>3040</v>
      </c>
      <c r="N28" s="31">
        <v>25</v>
      </c>
      <c r="O28" s="31">
        <f t="shared" si="1"/>
        <v>18040.370000000003</v>
      </c>
      <c r="P28" s="33">
        <f t="shared" si="2"/>
        <v>81959.63</v>
      </c>
    </row>
    <row r="29" spans="1:16" ht="24" x14ac:dyDescent="0.2">
      <c r="A29" s="30">
        <v>28</v>
      </c>
      <c r="B29" s="18" t="s">
        <v>184</v>
      </c>
      <c r="C29" s="18" t="s">
        <v>68</v>
      </c>
      <c r="D29" s="18" t="s">
        <v>25</v>
      </c>
      <c r="E29" s="18" t="s">
        <v>20</v>
      </c>
      <c r="F29" s="19" t="s">
        <v>24</v>
      </c>
      <c r="G29" s="18" t="s">
        <v>217</v>
      </c>
      <c r="H29" s="31">
        <v>100000</v>
      </c>
      <c r="I29" s="32">
        <v>0</v>
      </c>
      <c r="J29" s="31">
        <v>100000</v>
      </c>
      <c r="K29" s="31">
        <f t="shared" si="0"/>
        <v>2870</v>
      </c>
      <c r="L29" s="31">
        <v>12105.37</v>
      </c>
      <c r="M29" s="31">
        <f t="shared" si="3"/>
        <v>3040</v>
      </c>
      <c r="N29" s="31">
        <v>25</v>
      </c>
      <c r="O29" s="31">
        <f t="shared" si="1"/>
        <v>18040.370000000003</v>
      </c>
      <c r="P29" s="33">
        <f t="shared" si="2"/>
        <v>81959.63</v>
      </c>
    </row>
    <row r="30" spans="1:16" ht="24" x14ac:dyDescent="0.2">
      <c r="A30" s="30">
        <v>29</v>
      </c>
      <c r="B30" s="18" t="s">
        <v>69</v>
      </c>
      <c r="C30" s="18" t="s">
        <v>68</v>
      </c>
      <c r="D30" s="18" t="s">
        <v>70</v>
      </c>
      <c r="E30" s="18" t="s">
        <v>20</v>
      </c>
      <c r="F30" s="19" t="s">
        <v>21</v>
      </c>
      <c r="G30" s="18" t="s">
        <v>217</v>
      </c>
      <c r="H30" s="31">
        <v>40000</v>
      </c>
      <c r="I30" s="32">
        <v>0</v>
      </c>
      <c r="J30" s="31">
        <v>40000</v>
      </c>
      <c r="K30" s="31">
        <f t="shared" si="0"/>
        <v>1148</v>
      </c>
      <c r="L30" s="31">
        <v>442.65</v>
      </c>
      <c r="M30" s="31">
        <f t="shared" si="3"/>
        <v>1216</v>
      </c>
      <c r="N30" s="31">
        <v>125</v>
      </c>
      <c r="O30" s="31">
        <f t="shared" si="1"/>
        <v>2931.65</v>
      </c>
      <c r="P30" s="33">
        <f t="shared" si="2"/>
        <v>37068.35</v>
      </c>
    </row>
    <row r="31" spans="1:16" ht="24" x14ac:dyDescent="0.2">
      <c r="A31" s="30">
        <v>30</v>
      </c>
      <c r="B31" s="18" t="s">
        <v>71</v>
      </c>
      <c r="C31" s="18" t="s">
        <v>68</v>
      </c>
      <c r="D31" s="18" t="s">
        <v>25</v>
      </c>
      <c r="E31" s="18" t="s">
        <v>20</v>
      </c>
      <c r="F31" s="19" t="s">
        <v>24</v>
      </c>
      <c r="G31" s="18" t="s">
        <v>217</v>
      </c>
      <c r="H31" s="31">
        <v>100000</v>
      </c>
      <c r="I31" s="32">
        <v>0</v>
      </c>
      <c r="J31" s="31">
        <v>100000</v>
      </c>
      <c r="K31" s="31">
        <f t="shared" si="0"/>
        <v>2870</v>
      </c>
      <c r="L31" s="31">
        <v>12105.37</v>
      </c>
      <c r="M31" s="31">
        <f t="shared" si="3"/>
        <v>3040</v>
      </c>
      <c r="N31" s="31">
        <v>25</v>
      </c>
      <c r="O31" s="31">
        <f t="shared" si="1"/>
        <v>18040.370000000003</v>
      </c>
      <c r="P31" s="33">
        <f t="shared" si="2"/>
        <v>81959.63</v>
      </c>
    </row>
    <row r="32" spans="1:16" ht="24" x14ac:dyDescent="0.2">
      <c r="A32" s="30">
        <v>31</v>
      </c>
      <c r="B32" s="18" t="s">
        <v>72</v>
      </c>
      <c r="C32" s="18" t="s">
        <v>68</v>
      </c>
      <c r="D32" s="18" t="s">
        <v>73</v>
      </c>
      <c r="E32" s="18" t="s">
        <v>31</v>
      </c>
      <c r="F32" s="19" t="s">
        <v>21</v>
      </c>
      <c r="G32" s="18" t="s">
        <v>217</v>
      </c>
      <c r="H32" s="31">
        <v>35000</v>
      </c>
      <c r="I32" s="32">
        <v>0</v>
      </c>
      <c r="J32" s="31">
        <v>35000</v>
      </c>
      <c r="K32" s="31">
        <f t="shared" si="0"/>
        <v>1004.5</v>
      </c>
      <c r="L32" s="31">
        <v>0</v>
      </c>
      <c r="M32" s="31">
        <f t="shared" si="3"/>
        <v>1064</v>
      </c>
      <c r="N32" s="31">
        <v>25</v>
      </c>
      <c r="O32" s="31">
        <f t="shared" si="1"/>
        <v>2093.5</v>
      </c>
      <c r="P32" s="33">
        <f t="shared" si="2"/>
        <v>32906.5</v>
      </c>
    </row>
    <row r="33" spans="1:16" ht="24" x14ac:dyDescent="0.2">
      <c r="A33" s="30">
        <v>32</v>
      </c>
      <c r="B33" s="18" t="s">
        <v>74</v>
      </c>
      <c r="C33" s="18" t="s">
        <v>75</v>
      </c>
      <c r="D33" s="18" t="s">
        <v>76</v>
      </c>
      <c r="E33" s="18" t="s">
        <v>28</v>
      </c>
      <c r="F33" s="19" t="s">
        <v>21</v>
      </c>
      <c r="G33" s="18" t="s">
        <v>217</v>
      </c>
      <c r="H33" s="31">
        <v>80000</v>
      </c>
      <c r="I33" s="32">
        <v>0</v>
      </c>
      <c r="J33" s="31">
        <v>80000</v>
      </c>
      <c r="K33" s="31">
        <f t="shared" si="0"/>
        <v>2296</v>
      </c>
      <c r="L33" s="31">
        <v>7063.34</v>
      </c>
      <c r="M33" s="31">
        <f t="shared" si="3"/>
        <v>2432</v>
      </c>
      <c r="N33" s="31">
        <v>1475.12</v>
      </c>
      <c r="O33" s="31">
        <f t="shared" si="1"/>
        <v>13266.46</v>
      </c>
      <c r="P33" s="33">
        <f t="shared" si="2"/>
        <v>66733.540000000008</v>
      </c>
    </row>
    <row r="34" spans="1:16" x14ac:dyDescent="0.2">
      <c r="A34" s="30">
        <v>33</v>
      </c>
      <c r="B34" s="18" t="s">
        <v>77</v>
      </c>
      <c r="C34" s="18" t="s">
        <v>78</v>
      </c>
      <c r="D34" s="18" t="s">
        <v>79</v>
      </c>
      <c r="E34" s="18" t="s">
        <v>31</v>
      </c>
      <c r="F34" s="19" t="s">
        <v>24</v>
      </c>
      <c r="G34" s="18" t="s">
        <v>217</v>
      </c>
      <c r="H34" s="31">
        <v>36000</v>
      </c>
      <c r="I34" s="32">
        <v>0</v>
      </c>
      <c r="J34" s="31">
        <v>36000</v>
      </c>
      <c r="K34" s="31">
        <f t="shared" si="0"/>
        <v>1033.2</v>
      </c>
      <c r="L34" s="31">
        <v>0</v>
      </c>
      <c r="M34" s="31">
        <f t="shared" si="3"/>
        <v>1094.4000000000001</v>
      </c>
      <c r="N34" s="32">
        <v>25</v>
      </c>
      <c r="O34" s="31">
        <f t="shared" si="1"/>
        <v>2152.6000000000004</v>
      </c>
      <c r="P34" s="33">
        <f>H34-O34</f>
        <v>33847.4</v>
      </c>
    </row>
    <row r="35" spans="1:16" ht="24" x14ac:dyDescent="0.2">
      <c r="A35" s="30">
        <v>34</v>
      </c>
      <c r="B35" s="18" t="s">
        <v>80</v>
      </c>
      <c r="C35" s="18" t="s">
        <v>78</v>
      </c>
      <c r="D35" s="18" t="s">
        <v>81</v>
      </c>
      <c r="E35" s="18" t="s">
        <v>31</v>
      </c>
      <c r="F35" s="19" t="s">
        <v>21</v>
      </c>
      <c r="G35" s="18" t="s">
        <v>217</v>
      </c>
      <c r="H35" s="31">
        <v>35000</v>
      </c>
      <c r="I35" s="32">
        <v>0</v>
      </c>
      <c r="J35" s="31">
        <v>35000</v>
      </c>
      <c r="K35" s="31">
        <f t="shared" si="0"/>
        <v>1004.5</v>
      </c>
      <c r="L35" s="32">
        <v>0</v>
      </c>
      <c r="M35" s="31">
        <f t="shared" si="3"/>
        <v>1064</v>
      </c>
      <c r="N35" s="32">
        <v>25</v>
      </c>
      <c r="O35" s="31">
        <f t="shared" si="1"/>
        <v>2093.5</v>
      </c>
      <c r="P35" s="33">
        <f>H35-O35</f>
        <v>32906.5</v>
      </c>
    </row>
    <row r="36" spans="1:16" x14ac:dyDescent="0.2">
      <c r="A36" s="30">
        <v>35</v>
      </c>
      <c r="B36" s="18" t="s">
        <v>82</v>
      </c>
      <c r="C36" s="18" t="s">
        <v>78</v>
      </c>
      <c r="D36" s="18" t="s">
        <v>49</v>
      </c>
      <c r="E36" s="18" t="s">
        <v>31</v>
      </c>
      <c r="F36" s="19" t="s">
        <v>24</v>
      </c>
      <c r="G36" s="18" t="s">
        <v>217</v>
      </c>
      <c r="H36" s="31">
        <v>35000</v>
      </c>
      <c r="I36" s="32">
        <v>0</v>
      </c>
      <c r="J36" s="31">
        <v>35000</v>
      </c>
      <c r="K36" s="31">
        <f t="shared" si="0"/>
        <v>1004.5</v>
      </c>
      <c r="L36" s="32">
        <v>0</v>
      </c>
      <c r="M36" s="31">
        <f t="shared" si="3"/>
        <v>1064</v>
      </c>
      <c r="N36" s="31">
        <v>2974.04</v>
      </c>
      <c r="O36" s="31">
        <f t="shared" si="1"/>
        <v>5042.54</v>
      </c>
      <c r="P36" s="33">
        <f t="shared" ref="P36:P95" si="4">J36-O36</f>
        <v>29957.46</v>
      </c>
    </row>
    <row r="37" spans="1:16" x14ac:dyDescent="0.2">
      <c r="A37" s="30">
        <v>36</v>
      </c>
      <c r="B37" s="18" t="s">
        <v>83</v>
      </c>
      <c r="C37" s="18" t="s">
        <v>78</v>
      </c>
      <c r="D37" s="18" t="s">
        <v>49</v>
      </c>
      <c r="E37" s="18" t="s">
        <v>28</v>
      </c>
      <c r="F37" s="19" t="s">
        <v>21</v>
      </c>
      <c r="G37" s="18" t="s">
        <v>217</v>
      </c>
      <c r="H37" s="31">
        <v>35000</v>
      </c>
      <c r="I37" s="32">
        <v>0</v>
      </c>
      <c r="J37" s="31">
        <v>35000</v>
      </c>
      <c r="K37" s="31">
        <f t="shared" si="0"/>
        <v>1004.5</v>
      </c>
      <c r="L37" s="31">
        <v>0</v>
      </c>
      <c r="M37" s="31">
        <f t="shared" si="3"/>
        <v>1064</v>
      </c>
      <c r="N37" s="31">
        <v>125</v>
      </c>
      <c r="O37" s="31">
        <f t="shared" si="1"/>
        <v>2193.5</v>
      </c>
      <c r="P37" s="33">
        <f t="shared" si="4"/>
        <v>32806.5</v>
      </c>
    </row>
    <row r="38" spans="1:16" x14ac:dyDescent="0.2">
      <c r="A38" s="30">
        <v>37</v>
      </c>
      <c r="B38" s="18" t="s">
        <v>227</v>
      </c>
      <c r="C38" s="18" t="s">
        <v>78</v>
      </c>
      <c r="D38" s="18" t="s">
        <v>49</v>
      </c>
      <c r="E38" s="18" t="s">
        <v>31</v>
      </c>
      <c r="F38" s="19" t="s">
        <v>21</v>
      </c>
      <c r="G38" s="18" t="s">
        <v>217</v>
      </c>
      <c r="H38" s="31">
        <v>35000</v>
      </c>
      <c r="I38" s="32">
        <v>0</v>
      </c>
      <c r="J38" s="31">
        <v>35000</v>
      </c>
      <c r="K38" s="31">
        <f t="shared" si="0"/>
        <v>1004.5</v>
      </c>
      <c r="L38" s="32">
        <v>0</v>
      </c>
      <c r="M38" s="31">
        <f t="shared" si="3"/>
        <v>1064</v>
      </c>
      <c r="N38" s="31">
        <v>25</v>
      </c>
      <c r="O38" s="31">
        <f t="shared" si="1"/>
        <v>2093.5</v>
      </c>
      <c r="P38" s="33">
        <f t="shared" si="4"/>
        <v>32906.5</v>
      </c>
    </row>
    <row r="39" spans="1:16" x14ac:dyDescent="0.2">
      <c r="A39" s="30">
        <v>38</v>
      </c>
      <c r="B39" s="18" t="s">
        <v>84</v>
      </c>
      <c r="C39" s="18" t="s">
        <v>78</v>
      </c>
      <c r="D39" s="18" t="s">
        <v>85</v>
      </c>
      <c r="E39" s="18" t="s">
        <v>34</v>
      </c>
      <c r="F39" s="19" t="s">
        <v>24</v>
      </c>
      <c r="G39" s="18" t="s">
        <v>217</v>
      </c>
      <c r="H39" s="31">
        <v>17500</v>
      </c>
      <c r="I39" s="32">
        <v>0</v>
      </c>
      <c r="J39" s="31">
        <v>17500</v>
      </c>
      <c r="K39" s="31">
        <f t="shared" si="0"/>
        <v>502.25</v>
      </c>
      <c r="L39" s="32">
        <v>0</v>
      </c>
      <c r="M39" s="31">
        <f t="shared" si="3"/>
        <v>532</v>
      </c>
      <c r="N39" s="31">
        <v>25</v>
      </c>
      <c r="O39" s="31">
        <f t="shared" si="1"/>
        <v>1059.25</v>
      </c>
      <c r="P39" s="33">
        <f t="shared" si="4"/>
        <v>16440.75</v>
      </c>
    </row>
    <row r="40" spans="1:16" ht="24" x14ac:dyDescent="0.2">
      <c r="A40" s="30">
        <v>39</v>
      </c>
      <c r="B40" s="18" t="s">
        <v>86</v>
      </c>
      <c r="C40" s="18" t="s">
        <v>78</v>
      </c>
      <c r="D40" s="18" t="s">
        <v>87</v>
      </c>
      <c r="E40" s="18" t="s">
        <v>31</v>
      </c>
      <c r="F40" s="19" t="s">
        <v>24</v>
      </c>
      <c r="G40" s="18" t="s">
        <v>217</v>
      </c>
      <c r="H40" s="31">
        <v>27000</v>
      </c>
      <c r="I40" s="32">
        <v>0</v>
      </c>
      <c r="J40" s="31">
        <v>27000</v>
      </c>
      <c r="K40" s="31">
        <f t="shared" si="0"/>
        <v>774.9</v>
      </c>
      <c r="L40" s="32">
        <v>0</v>
      </c>
      <c r="M40" s="31">
        <f t="shared" si="3"/>
        <v>820.8</v>
      </c>
      <c r="N40" s="31">
        <v>25</v>
      </c>
      <c r="O40" s="31">
        <f t="shared" si="1"/>
        <v>1620.6999999999998</v>
      </c>
      <c r="P40" s="33">
        <f t="shared" si="4"/>
        <v>25379.3</v>
      </c>
    </row>
    <row r="41" spans="1:16" ht="24" x14ac:dyDescent="0.2">
      <c r="A41" s="30">
        <v>40</v>
      </c>
      <c r="B41" s="18" t="s">
        <v>88</v>
      </c>
      <c r="C41" s="18" t="s">
        <v>78</v>
      </c>
      <c r="D41" s="18" t="s">
        <v>89</v>
      </c>
      <c r="E41" s="18" t="s">
        <v>34</v>
      </c>
      <c r="F41" s="19" t="s">
        <v>24</v>
      </c>
      <c r="G41" s="18" t="s">
        <v>217</v>
      </c>
      <c r="H41" s="31">
        <v>20500</v>
      </c>
      <c r="I41" s="32">
        <v>0</v>
      </c>
      <c r="J41" s="31">
        <v>20500</v>
      </c>
      <c r="K41" s="31">
        <f t="shared" si="0"/>
        <v>588.35</v>
      </c>
      <c r="L41" s="32">
        <v>0</v>
      </c>
      <c r="M41" s="31">
        <f t="shared" si="3"/>
        <v>623.20000000000005</v>
      </c>
      <c r="N41" s="31">
        <v>25</v>
      </c>
      <c r="O41" s="31">
        <f t="shared" si="1"/>
        <v>1236.5500000000002</v>
      </c>
      <c r="P41" s="33">
        <f t="shared" si="4"/>
        <v>19263.45</v>
      </c>
    </row>
    <row r="42" spans="1:16" x14ac:dyDescent="0.2">
      <c r="A42" s="30">
        <v>41</v>
      </c>
      <c r="B42" s="18" t="s">
        <v>91</v>
      </c>
      <c r="C42" s="18" t="s">
        <v>78</v>
      </c>
      <c r="D42" s="18" t="s">
        <v>44</v>
      </c>
      <c r="E42" s="18" t="s">
        <v>34</v>
      </c>
      <c r="F42" s="19" t="s">
        <v>24</v>
      </c>
      <c r="G42" s="18" t="s">
        <v>217</v>
      </c>
      <c r="H42" s="31">
        <v>22000</v>
      </c>
      <c r="I42" s="32">
        <v>0</v>
      </c>
      <c r="J42" s="31">
        <v>22000</v>
      </c>
      <c r="K42" s="31">
        <f t="shared" si="0"/>
        <v>631.4</v>
      </c>
      <c r="L42" s="32">
        <v>0</v>
      </c>
      <c r="M42" s="31">
        <f t="shared" si="3"/>
        <v>668.8</v>
      </c>
      <c r="N42" s="31">
        <v>125</v>
      </c>
      <c r="O42" s="31">
        <f t="shared" si="1"/>
        <v>1425.1999999999998</v>
      </c>
      <c r="P42" s="33">
        <f t="shared" si="4"/>
        <v>20574.8</v>
      </c>
    </row>
    <row r="43" spans="1:16" ht="24" x14ac:dyDescent="0.2">
      <c r="A43" s="30">
        <v>42</v>
      </c>
      <c r="B43" s="18" t="s">
        <v>92</v>
      </c>
      <c r="C43" s="18" t="s">
        <v>78</v>
      </c>
      <c r="D43" s="18" t="s">
        <v>44</v>
      </c>
      <c r="E43" s="18" t="s">
        <v>31</v>
      </c>
      <c r="F43" s="19" t="s">
        <v>24</v>
      </c>
      <c r="G43" s="18" t="s">
        <v>217</v>
      </c>
      <c r="H43" s="31">
        <v>22000</v>
      </c>
      <c r="I43" s="32">
        <v>0</v>
      </c>
      <c r="J43" s="31">
        <v>22000</v>
      </c>
      <c r="K43" s="31">
        <f t="shared" si="0"/>
        <v>631.4</v>
      </c>
      <c r="L43" s="32">
        <v>0</v>
      </c>
      <c r="M43" s="31">
        <f t="shared" si="3"/>
        <v>668.8</v>
      </c>
      <c r="N43" s="31">
        <v>1375.12</v>
      </c>
      <c r="O43" s="31">
        <f t="shared" si="1"/>
        <v>2675.3199999999997</v>
      </c>
      <c r="P43" s="33">
        <f t="shared" si="4"/>
        <v>19324.68</v>
      </c>
    </row>
    <row r="44" spans="1:16" x14ac:dyDescent="0.2">
      <c r="A44" s="30">
        <v>43</v>
      </c>
      <c r="B44" s="18" t="s">
        <v>93</v>
      </c>
      <c r="C44" s="18" t="s">
        <v>78</v>
      </c>
      <c r="D44" s="18" t="s">
        <v>44</v>
      </c>
      <c r="E44" s="18" t="s">
        <v>31</v>
      </c>
      <c r="F44" s="19" t="s">
        <v>24</v>
      </c>
      <c r="G44" s="18" t="s">
        <v>217</v>
      </c>
      <c r="H44" s="31">
        <v>20000</v>
      </c>
      <c r="I44" s="32">
        <v>0</v>
      </c>
      <c r="J44" s="31">
        <v>20000</v>
      </c>
      <c r="K44" s="31">
        <f t="shared" si="0"/>
        <v>574</v>
      </c>
      <c r="L44" s="31">
        <v>0</v>
      </c>
      <c r="M44" s="31">
        <f t="shared" si="3"/>
        <v>608</v>
      </c>
      <c r="N44" s="31">
        <v>25</v>
      </c>
      <c r="O44" s="31">
        <f t="shared" si="1"/>
        <v>1207</v>
      </c>
      <c r="P44" s="33">
        <f t="shared" si="4"/>
        <v>18793</v>
      </c>
    </row>
    <row r="45" spans="1:16" ht="24" x14ac:dyDescent="0.2">
      <c r="A45" s="30">
        <v>44</v>
      </c>
      <c r="B45" s="18" t="s">
        <v>94</v>
      </c>
      <c r="C45" s="18" t="s">
        <v>78</v>
      </c>
      <c r="D45" s="18" t="s">
        <v>44</v>
      </c>
      <c r="E45" s="18" t="s">
        <v>34</v>
      </c>
      <c r="F45" s="19" t="s">
        <v>24</v>
      </c>
      <c r="G45" s="18" t="s">
        <v>217</v>
      </c>
      <c r="H45" s="31">
        <v>22000</v>
      </c>
      <c r="I45" s="32">
        <v>0</v>
      </c>
      <c r="J45" s="31">
        <v>22000</v>
      </c>
      <c r="K45" s="31">
        <f t="shared" si="0"/>
        <v>631.4</v>
      </c>
      <c r="L45" s="32">
        <v>0</v>
      </c>
      <c r="M45" s="31">
        <f t="shared" si="3"/>
        <v>668.8</v>
      </c>
      <c r="N45" s="31">
        <v>125</v>
      </c>
      <c r="O45" s="31">
        <f t="shared" si="1"/>
        <v>1425.1999999999998</v>
      </c>
      <c r="P45" s="33">
        <f t="shared" si="4"/>
        <v>20574.8</v>
      </c>
    </row>
    <row r="46" spans="1:16" x14ac:dyDescent="0.2">
      <c r="A46" s="30">
        <v>45</v>
      </c>
      <c r="B46" s="18" t="s">
        <v>95</v>
      </c>
      <c r="C46" s="18" t="s">
        <v>78</v>
      </c>
      <c r="D46" s="18" t="s">
        <v>96</v>
      </c>
      <c r="E46" s="18" t="s">
        <v>34</v>
      </c>
      <c r="F46" s="19" t="s">
        <v>24</v>
      </c>
      <c r="G46" s="18" t="s">
        <v>217</v>
      </c>
      <c r="H46" s="31">
        <v>22000</v>
      </c>
      <c r="I46" s="32">
        <v>0</v>
      </c>
      <c r="J46" s="31">
        <v>22000</v>
      </c>
      <c r="K46" s="31">
        <f t="shared" si="0"/>
        <v>631.4</v>
      </c>
      <c r="L46" s="32">
        <v>0</v>
      </c>
      <c r="M46" s="31">
        <f t="shared" si="3"/>
        <v>668.8</v>
      </c>
      <c r="N46" s="31">
        <v>1687.98</v>
      </c>
      <c r="O46" s="31">
        <f t="shared" si="1"/>
        <v>2988.18</v>
      </c>
      <c r="P46" s="33">
        <f t="shared" si="4"/>
        <v>19011.82</v>
      </c>
    </row>
    <row r="47" spans="1:16" ht="24" x14ac:dyDescent="0.2">
      <c r="A47" s="30">
        <v>46</v>
      </c>
      <c r="B47" s="18" t="s">
        <v>97</v>
      </c>
      <c r="C47" s="18" t="s">
        <v>78</v>
      </c>
      <c r="D47" s="18" t="s">
        <v>98</v>
      </c>
      <c r="E47" s="18" t="s">
        <v>34</v>
      </c>
      <c r="F47" s="19" t="s">
        <v>24</v>
      </c>
      <c r="G47" s="18" t="s">
        <v>217</v>
      </c>
      <c r="H47" s="31">
        <v>20500</v>
      </c>
      <c r="I47" s="32">
        <v>0</v>
      </c>
      <c r="J47" s="31">
        <v>20500</v>
      </c>
      <c r="K47" s="31">
        <f t="shared" si="0"/>
        <v>588.35</v>
      </c>
      <c r="L47" s="32">
        <v>0</v>
      </c>
      <c r="M47" s="31">
        <f t="shared" si="3"/>
        <v>623.20000000000005</v>
      </c>
      <c r="N47" s="31">
        <v>25</v>
      </c>
      <c r="O47" s="31">
        <f t="shared" si="1"/>
        <v>1236.5500000000002</v>
      </c>
      <c r="P47" s="33">
        <f t="shared" si="4"/>
        <v>19263.45</v>
      </c>
    </row>
    <row r="48" spans="1:16" ht="24" x14ac:dyDescent="0.2">
      <c r="A48" s="30">
        <v>47</v>
      </c>
      <c r="B48" s="18" t="s">
        <v>99</v>
      </c>
      <c r="C48" s="18" t="s">
        <v>78</v>
      </c>
      <c r="D48" s="18" t="s">
        <v>100</v>
      </c>
      <c r="E48" s="18" t="s">
        <v>31</v>
      </c>
      <c r="F48" s="19" t="s">
        <v>24</v>
      </c>
      <c r="G48" s="18" t="s">
        <v>217</v>
      </c>
      <c r="H48" s="31">
        <v>16500</v>
      </c>
      <c r="I48" s="32">
        <v>0</v>
      </c>
      <c r="J48" s="31">
        <v>16500</v>
      </c>
      <c r="K48" s="31">
        <f t="shared" si="0"/>
        <v>473.55</v>
      </c>
      <c r="L48" s="32">
        <v>0</v>
      </c>
      <c r="M48" s="31">
        <f t="shared" si="3"/>
        <v>501.6</v>
      </c>
      <c r="N48" s="31">
        <v>1375.12</v>
      </c>
      <c r="O48" s="31">
        <f t="shared" si="1"/>
        <v>2350.27</v>
      </c>
      <c r="P48" s="33">
        <f t="shared" si="4"/>
        <v>14149.73</v>
      </c>
    </row>
    <row r="49" spans="1:16" x14ac:dyDescent="0.2">
      <c r="A49" s="30">
        <v>48</v>
      </c>
      <c r="B49" s="18" t="s">
        <v>101</v>
      </c>
      <c r="C49" s="18" t="s">
        <v>78</v>
      </c>
      <c r="D49" s="18" t="s">
        <v>33</v>
      </c>
      <c r="E49" s="18" t="s">
        <v>34</v>
      </c>
      <c r="F49" s="19" t="s">
        <v>21</v>
      </c>
      <c r="G49" s="18" t="s">
        <v>217</v>
      </c>
      <c r="H49" s="31">
        <v>16500</v>
      </c>
      <c r="I49" s="32">
        <v>0</v>
      </c>
      <c r="J49" s="31">
        <v>16500</v>
      </c>
      <c r="K49" s="31">
        <f t="shared" si="0"/>
        <v>473.55</v>
      </c>
      <c r="L49" s="32">
        <v>0</v>
      </c>
      <c r="M49" s="31">
        <f t="shared" si="3"/>
        <v>501.6</v>
      </c>
      <c r="N49" s="31">
        <v>25</v>
      </c>
      <c r="O49" s="31">
        <f t="shared" si="1"/>
        <v>1000.1500000000001</v>
      </c>
      <c r="P49" s="33">
        <f t="shared" si="4"/>
        <v>15499.85</v>
      </c>
    </row>
    <row r="50" spans="1:16" x14ac:dyDescent="0.2">
      <c r="A50" s="30">
        <v>49</v>
      </c>
      <c r="B50" s="18" t="s">
        <v>102</v>
      </c>
      <c r="C50" s="18" t="s">
        <v>78</v>
      </c>
      <c r="D50" s="18" t="s">
        <v>33</v>
      </c>
      <c r="E50" s="18" t="s">
        <v>34</v>
      </c>
      <c r="F50" s="19" t="s">
        <v>21</v>
      </c>
      <c r="G50" s="18" t="s">
        <v>217</v>
      </c>
      <c r="H50" s="31">
        <v>16500</v>
      </c>
      <c r="I50" s="32">
        <v>0</v>
      </c>
      <c r="J50" s="31">
        <v>16500</v>
      </c>
      <c r="K50" s="31">
        <f t="shared" si="0"/>
        <v>473.55</v>
      </c>
      <c r="L50" s="32">
        <v>0</v>
      </c>
      <c r="M50" s="31">
        <f t="shared" si="3"/>
        <v>501.6</v>
      </c>
      <c r="N50" s="31">
        <v>3013.91</v>
      </c>
      <c r="O50" s="31">
        <f t="shared" si="1"/>
        <v>3989.06</v>
      </c>
      <c r="P50" s="33">
        <f t="shared" si="4"/>
        <v>12510.94</v>
      </c>
    </row>
    <row r="51" spans="1:16" ht="24" x14ac:dyDescent="0.2">
      <c r="A51" s="30">
        <v>50</v>
      </c>
      <c r="B51" s="18" t="s">
        <v>35</v>
      </c>
      <c r="C51" s="18" t="s">
        <v>78</v>
      </c>
      <c r="D51" s="18" t="s">
        <v>33</v>
      </c>
      <c r="E51" s="18" t="s">
        <v>34</v>
      </c>
      <c r="F51" s="19" t="s">
        <v>21</v>
      </c>
      <c r="G51" s="18" t="s">
        <v>217</v>
      </c>
      <c r="H51" s="31">
        <v>16500</v>
      </c>
      <c r="I51" s="32">
        <v>0</v>
      </c>
      <c r="J51" s="31">
        <v>16500</v>
      </c>
      <c r="K51" s="31">
        <f t="shared" si="0"/>
        <v>473.55</v>
      </c>
      <c r="L51" s="32">
        <v>0</v>
      </c>
      <c r="M51" s="31">
        <f t="shared" si="3"/>
        <v>501.6</v>
      </c>
      <c r="N51" s="31">
        <v>2770.58</v>
      </c>
      <c r="O51" s="31">
        <f t="shared" si="1"/>
        <v>3745.73</v>
      </c>
      <c r="P51" s="33">
        <f t="shared" si="4"/>
        <v>12754.27</v>
      </c>
    </row>
    <row r="52" spans="1:16" x14ac:dyDescent="0.2">
      <c r="A52" s="30">
        <v>51</v>
      </c>
      <c r="B52" s="18" t="s">
        <v>103</v>
      </c>
      <c r="C52" s="18" t="s">
        <v>78</v>
      </c>
      <c r="D52" s="18" t="s">
        <v>33</v>
      </c>
      <c r="E52" s="18" t="s">
        <v>34</v>
      </c>
      <c r="F52" s="19" t="s">
        <v>21</v>
      </c>
      <c r="G52" s="18" t="s">
        <v>217</v>
      </c>
      <c r="H52" s="31">
        <v>16500</v>
      </c>
      <c r="I52" s="32">
        <v>0</v>
      </c>
      <c r="J52" s="31">
        <v>16500</v>
      </c>
      <c r="K52" s="31">
        <f t="shared" si="0"/>
        <v>473.55</v>
      </c>
      <c r="L52" s="32">
        <v>0</v>
      </c>
      <c r="M52" s="31">
        <f t="shared" si="3"/>
        <v>501.6</v>
      </c>
      <c r="N52" s="31">
        <v>125</v>
      </c>
      <c r="O52" s="31">
        <f t="shared" si="1"/>
        <v>1100.1500000000001</v>
      </c>
      <c r="P52" s="33">
        <f t="shared" si="4"/>
        <v>15399.85</v>
      </c>
    </row>
    <row r="53" spans="1:16" x14ac:dyDescent="0.2">
      <c r="A53" s="30">
        <v>52</v>
      </c>
      <c r="B53" s="18" t="s">
        <v>104</v>
      </c>
      <c r="C53" s="18" t="s">
        <v>78</v>
      </c>
      <c r="D53" s="18" t="s">
        <v>33</v>
      </c>
      <c r="E53" s="18" t="s">
        <v>34</v>
      </c>
      <c r="F53" s="19" t="s">
        <v>21</v>
      </c>
      <c r="G53" s="18" t="s">
        <v>217</v>
      </c>
      <c r="H53" s="31">
        <v>16500</v>
      </c>
      <c r="I53" s="32">
        <v>0</v>
      </c>
      <c r="J53" s="31">
        <v>16500</v>
      </c>
      <c r="K53" s="31">
        <f t="shared" si="0"/>
        <v>473.55</v>
      </c>
      <c r="L53" s="32">
        <v>0</v>
      </c>
      <c r="M53" s="31">
        <f t="shared" si="3"/>
        <v>501.6</v>
      </c>
      <c r="N53" s="31">
        <v>25</v>
      </c>
      <c r="O53" s="31">
        <f t="shared" si="1"/>
        <v>1000.1500000000001</v>
      </c>
      <c r="P53" s="33">
        <f t="shared" si="4"/>
        <v>15499.85</v>
      </c>
    </row>
    <row r="54" spans="1:16" x14ac:dyDescent="0.2">
      <c r="A54" s="30">
        <v>53</v>
      </c>
      <c r="B54" s="18" t="s">
        <v>105</v>
      </c>
      <c r="C54" s="18" t="s">
        <v>78</v>
      </c>
      <c r="D54" s="18" t="s">
        <v>33</v>
      </c>
      <c r="E54" s="18" t="s">
        <v>34</v>
      </c>
      <c r="F54" s="19" t="s">
        <v>24</v>
      </c>
      <c r="G54" s="18" t="s">
        <v>217</v>
      </c>
      <c r="H54" s="31">
        <v>16500</v>
      </c>
      <c r="I54" s="32">
        <v>0</v>
      </c>
      <c r="J54" s="31">
        <v>16500</v>
      </c>
      <c r="K54" s="31">
        <f t="shared" si="0"/>
        <v>473.55</v>
      </c>
      <c r="L54" s="32">
        <v>0</v>
      </c>
      <c r="M54" s="31">
        <f t="shared" si="3"/>
        <v>501.6</v>
      </c>
      <c r="N54" s="31">
        <v>25</v>
      </c>
      <c r="O54" s="31">
        <f t="shared" si="1"/>
        <v>1000.1500000000001</v>
      </c>
      <c r="P54" s="33">
        <f t="shared" si="4"/>
        <v>15499.85</v>
      </c>
    </row>
    <row r="55" spans="1:16" ht="24" x14ac:dyDescent="0.2">
      <c r="A55" s="30">
        <v>54</v>
      </c>
      <c r="B55" s="18" t="s">
        <v>106</v>
      </c>
      <c r="C55" s="18" t="s">
        <v>107</v>
      </c>
      <c r="D55" s="18" t="s">
        <v>108</v>
      </c>
      <c r="E55" s="18" t="s">
        <v>28</v>
      </c>
      <c r="F55" s="19" t="s">
        <v>21</v>
      </c>
      <c r="G55" s="18" t="s">
        <v>217</v>
      </c>
      <c r="H55" s="31">
        <v>45000</v>
      </c>
      <c r="I55" s="32">
        <v>0</v>
      </c>
      <c r="J55" s="31">
        <v>45000</v>
      </c>
      <c r="K55" s="31">
        <f t="shared" si="0"/>
        <v>1291.5</v>
      </c>
      <c r="L55" s="31">
        <v>743.29</v>
      </c>
      <c r="M55" s="31">
        <f t="shared" si="3"/>
        <v>1368</v>
      </c>
      <c r="N55" s="31">
        <v>4168.74</v>
      </c>
      <c r="O55" s="31">
        <f t="shared" si="1"/>
        <v>7571.53</v>
      </c>
      <c r="P55" s="33">
        <f t="shared" si="4"/>
        <v>37428.47</v>
      </c>
    </row>
    <row r="56" spans="1:16" ht="24" x14ac:dyDescent="0.2">
      <c r="A56" s="30">
        <v>55</v>
      </c>
      <c r="B56" s="18" t="s">
        <v>109</v>
      </c>
      <c r="C56" s="18" t="s">
        <v>107</v>
      </c>
      <c r="D56" s="18" t="s">
        <v>110</v>
      </c>
      <c r="E56" s="18" t="s">
        <v>28</v>
      </c>
      <c r="F56" s="19" t="s">
        <v>21</v>
      </c>
      <c r="G56" s="18" t="s">
        <v>217</v>
      </c>
      <c r="H56" s="31">
        <v>50000</v>
      </c>
      <c r="I56" s="31">
        <v>0</v>
      </c>
      <c r="J56" s="31">
        <v>50000</v>
      </c>
      <c r="K56" s="31">
        <f t="shared" si="0"/>
        <v>1435</v>
      </c>
      <c r="L56" s="31">
        <v>1651.48</v>
      </c>
      <c r="M56" s="31">
        <f t="shared" si="3"/>
        <v>1520</v>
      </c>
      <c r="N56" s="31">
        <v>1375.12</v>
      </c>
      <c r="O56" s="31">
        <f t="shared" si="1"/>
        <v>5981.5999999999995</v>
      </c>
      <c r="P56" s="33">
        <f t="shared" si="4"/>
        <v>44018.400000000001</v>
      </c>
    </row>
    <row r="57" spans="1:16" ht="24" x14ac:dyDescent="0.2">
      <c r="A57" s="30">
        <v>56</v>
      </c>
      <c r="B57" s="18" t="s">
        <v>111</v>
      </c>
      <c r="C57" s="18" t="s">
        <v>107</v>
      </c>
      <c r="D57" s="18" t="s">
        <v>112</v>
      </c>
      <c r="E57" s="18" t="s">
        <v>20</v>
      </c>
      <c r="F57" s="19" t="s">
        <v>21</v>
      </c>
      <c r="G57" s="18" t="s">
        <v>217</v>
      </c>
      <c r="H57" s="31">
        <v>90000</v>
      </c>
      <c r="I57" s="32">
        <v>0</v>
      </c>
      <c r="J57" s="31">
        <v>90000</v>
      </c>
      <c r="K57" s="31">
        <f t="shared" si="0"/>
        <v>2583</v>
      </c>
      <c r="L57" s="31">
        <v>9753.1200000000008</v>
      </c>
      <c r="M57" s="31">
        <f t="shared" si="3"/>
        <v>2736</v>
      </c>
      <c r="N57" s="31">
        <v>25</v>
      </c>
      <c r="O57" s="31">
        <f t="shared" si="1"/>
        <v>15097.12</v>
      </c>
      <c r="P57" s="33">
        <f t="shared" si="4"/>
        <v>74902.880000000005</v>
      </c>
    </row>
    <row r="58" spans="1:16" ht="24" x14ac:dyDescent="0.2">
      <c r="A58" s="30">
        <v>57</v>
      </c>
      <c r="B58" s="18" t="s">
        <v>113</v>
      </c>
      <c r="C58" s="18" t="s">
        <v>107</v>
      </c>
      <c r="D58" s="18" t="s">
        <v>114</v>
      </c>
      <c r="E58" s="18" t="s">
        <v>28</v>
      </c>
      <c r="F58" s="19" t="s">
        <v>21</v>
      </c>
      <c r="G58" s="18" t="s">
        <v>217</v>
      </c>
      <c r="H58" s="31">
        <v>70000</v>
      </c>
      <c r="I58" s="32">
        <v>0</v>
      </c>
      <c r="J58" s="31">
        <v>70000</v>
      </c>
      <c r="K58" s="31">
        <f t="shared" si="0"/>
        <v>2009</v>
      </c>
      <c r="L58" s="31">
        <v>5098.45</v>
      </c>
      <c r="M58" s="31">
        <f t="shared" si="3"/>
        <v>2128</v>
      </c>
      <c r="N58" s="31">
        <v>1475.12</v>
      </c>
      <c r="O58" s="31">
        <f t="shared" si="1"/>
        <v>10710.57</v>
      </c>
      <c r="P58" s="33">
        <f t="shared" si="4"/>
        <v>59289.43</v>
      </c>
    </row>
    <row r="59" spans="1:16" ht="24" x14ac:dyDescent="0.2">
      <c r="A59" s="30">
        <v>58</v>
      </c>
      <c r="B59" s="18" t="s">
        <v>115</v>
      </c>
      <c r="C59" s="18" t="s">
        <v>107</v>
      </c>
      <c r="D59" s="18" t="s">
        <v>116</v>
      </c>
      <c r="E59" s="18" t="s">
        <v>28</v>
      </c>
      <c r="F59" s="19" t="s">
        <v>21</v>
      </c>
      <c r="G59" s="18" t="s">
        <v>217</v>
      </c>
      <c r="H59" s="31">
        <v>50000</v>
      </c>
      <c r="I59" s="32">
        <v>0</v>
      </c>
      <c r="J59" s="31">
        <v>50000</v>
      </c>
      <c r="K59" s="31">
        <f t="shared" si="0"/>
        <v>1435</v>
      </c>
      <c r="L59" s="31">
        <v>1854</v>
      </c>
      <c r="M59" s="31">
        <f t="shared" si="3"/>
        <v>1520</v>
      </c>
      <c r="N59" s="31">
        <v>125</v>
      </c>
      <c r="O59" s="31">
        <f t="shared" si="1"/>
        <v>4934</v>
      </c>
      <c r="P59" s="33">
        <f t="shared" si="4"/>
        <v>45066</v>
      </c>
    </row>
    <row r="60" spans="1:16" ht="24" x14ac:dyDescent="0.2">
      <c r="A60" s="30">
        <v>59</v>
      </c>
      <c r="B60" s="18" t="s">
        <v>117</v>
      </c>
      <c r="C60" s="18" t="s">
        <v>107</v>
      </c>
      <c r="D60" s="18" t="s">
        <v>116</v>
      </c>
      <c r="E60" s="18" t="s">
        <v>28</v>
      </c>
      <c r="F60" s="19" t="s">
        <v>21</v>
      </c>
      <c r="G60" s="18" t="s">
        <v>217</v>
      </c>
      <c r="H60" s="31">
        <v>50000</v>
      </c>
      <c r="I60" s="32">
        <v>0</v>
      </c>
      <c r="J60" s="31">
        <v>50000</v>
      </c>
      <c r="K60" s="31">
        <f t="shared" si="0"/>
        <v>1435</v>
      </c>
      <c r="L60" s="31">
        <v>1854</v>
      </c>
      <c r="M60" s="31">
        <f t="shared" si="3"/>
        <v>1520</v>
      </c>
      <c r="N60" s="31">
        <v>125</v>
      </c>
      <c r="O60" s="31">
        <f t="shared" si="1"/>
        <v>4934</v>
      </c>
      <c r="P60" s="33">
        <f t="shared" si="4"/>
        <v>45066</v>
      </c>
    </row>
    <row r="61" spans="1:16" ht="24" x14ac:dyDescent="0.2">
      <c r="A61" s="30">
        <v>60</v>
      </c>
      <c r="B61" s="18" t="s">
        <v>118</v>
      </c>
      <c r="C61" s="18" t="s">
        <v>107</v>
      </c>
      <c r="D61" s="18" t="s">
        <v>116</v>
      </c>
      <c r="E61" s="18" t="s">
        <v>28</v>
      </c>
      <c r="F61" s="19" t="s">
        <v>24</v>
      </c>
      <c r="G61" s="18" t="s">
        <v>217</v>
      </c>
      <c r="H61" s="31">
        <v>50000</v>
      </c>
      <c r="I61" s="32">
        <v>0</v>
      </c>
      <c r="J61" s="31">
        <v>50000</v>
      </c>
      <c r="K61" s="31">
        <f t="shared" si="0"/>
        <v>1435</v>
      </c>
      <c r="L61" s="31">
        <v>1854</v>
      </c>
      <c r="M61" s="31">
        <f t="shared" si="3"/>
        <v>1520</v>
      </c>
      <c r="N61" s="31">
        <v>125</v>
      </c>
      <c r="O61" s="31">
        <f t="shared" si="1"/>
        <v>4934</v>
      </c>
      <c r="P61" s="33">
        <f t="shared" si="4"/>
        <v>45066</v>
      </c>
    </row>
    <row r="62" spans="1:16" ht="24" x14ac:dyDescent="0.2">
      <c r="A62" s="30">
        <v>61</v>
      </c>
      <c r="B62" s="18" t="s">
        <v>164</v>
      </c>
      <c r="C62" s="18" t="s">
        <v>107</v>
      </c>
      <c r="D62" s="18" t="s">
        <v>120</v>
      </c>
      <c r="E62" s="18" t="s">
        <v>28</v>
      </c>
      <c r="F62" s="19" t="s">
        <v>21</v>
      </c>
      <c r="G62" s="18" t="s">
        <v>217</v>
      </c>
      <c r="H62" s="31">
        <v>45000</v>
      </c>
      <c r="I62" s="32">
        <v>0</v>
      </c>
      <c r="J62" s="31">
        <v>45000</v>
      </c>
      <c r="K62" s="31">
        <f t="shared" si="0"/>
        <v>1291.5</v>
      </c>
      <c r="L62" s="31">
        <v>1148.33</v>
      </c>
      <c r="M62" s="31">
        <f t="shared" si="3"/>
        <v>1368</v>
      </c>
      <c r="N62" s="31">
        <v>125</v>
      </c>
      <c r="O62" s="31">
        <f t="shared" si="1"/>
        <v>3932.83</v>
      </c>
      <c r="P62" s="33">
        <f t="shared" si="4"/>
        <v>41067.17</v>
      </c>
    </row>
    <row r="63" spans="1:16" ht="24" x14ac:dyDescent="0.2">
      <c r="A63" s="30">
        <v>62</v>
      </c>
      <c r="B63" s="18" t="s">
        <v>119</v>
      </c>
      <c r="C63" s="18" t="s">
        <v>107</v>
      </c>
      <c r="D63" s="18" t="s">
        <v>120</v>
      </c>
      <c r="E63" s="18" t="s">
        <v>28</v>
      </c>
      <c r="F63" s="19" t="s">
        <v>24</v>
      </c>
      <c r="G63" s="18" t="s">
        <v>217</v>
      </c>
      <c r="H63" s="31">
        <v>45000</v>
      </c>
      <c r="I63" s="32">
        <v>0</v>
      </c>
      <c r="J63" s="31">
        <v>45000</v>
      </c>
      <c r="K63" s="31">
        <f t="shared" si="0"/>
        <v>1291.5</v>
      </c>
      <c r="L63" s="31">
        <v>1148.33</v>
      </c>
      <c r="M63" s="31">
        <f t="shared" si="3"/>
        <v>1368</v>
      </c>
      <c r="N63" s="31">
        <v>125</v>
      </c>
      <c r="O63" s="31">
        <f t="shared" si="1"/>
        <v>3932.83</v>
      </c>
      <c r="P63" s="33">
        <f t="shared" si="4"/>
        <v>41067.17</v>
      </c>
    </row>
    <row r="64" spans="1:16" ht="24" x14ac:dyDescent="0.2">
      <c r="A64" s="30">
        <v>63</v>
      </c>
      <c r="B64" s="18" t="s">
        <v>121</v>
      </c>
      <c r="C64" s="18" t="s">
        <v>107</v>
      </c>
      <c r="D64" s="18" t="s">
        <v>120</v>
      </c>
      <c r="E64" s="18" t="s">
        <v>28</v>
      </c>
      <c r="F64" s="19" t="s">
        <v>21</v>
      </c>
      <c r="G64" s="18" t="s">
        <v>217</v>
      </c>
      <c r="H64" s="31">
        <v>45000</v>
      </c>
      <c r="I64" s="32">
        <v>0</v>
      </c>
      <c r="J64" s="31">
        <v>45000</v>
      </c>
      <c r="K64" s="31">
        <f t="shared" si="0"/>
        <v>1291.5</v>
      </c>
      <c r="L64" s="32">
        <v>945.81</v>
      </c>
      <c r="M64" s="31">
        <f t="shared" si="3"/>
        <v>1368</v>
      </c>
      <c r="N64" s="31">
        <v>2193.12</v>
      </c>
      <c r="O64" s="31">
        <f t="shared" si="1"/>
        <v>5798.43</v>
      </c>
      <c r="P64" s="33">
        <f t="shared" si="4"/>
        <v>39201.57</v>
      </c>
    </row>
    <row r="65" spans="1:16" ht="24" x14ac:dyDescent="0.2">
      <c r="A65" s="30">
        <v>64</v>
      </c>
      <c r="B65" s="18" t="s">
        <v>122</v>
      </c>
      <c r="C65" s="18" t="s">
        <v>107</v>
      </c>
      <c r="D65" s="18" t="s">
        <v>120</v>
      </c>
      <c r="E65" s="18" t="s">
        <v>28</v>
      </c>
      <c r="F65" s="19" t="s">
        <v>24</v>
      </c>
      <c r="G65" s="18" t="s">
        <v>217</v>
      </c>
      <c r="H65" s="31">
        <v>45000</v>
      </c>
      <c r="I65" s="32">
        <v>0</v>
      </c>
      <c r="J65" s="31">
        <v>45000</v>
      </c>
      <c r="K65" s="31">
        <f t="shared" si="0"/>
        <v>1291.5</v>
      </c>
      <c r="L65" s="31">
        <v>1148.33</v>
      </c>
      <c r="M65" s="31">
        <f t="shared" si="3"/>
        <v>1368</v>
      </c>
      <c r="N65" s="31">
        <v>25</v>
      </c>
      <c r="O65" s="31">
        <f t="shared" si="1"/>
        <v>3832.83</v>
      </c>
      <c r="P65" s="33">
        <f t="shared" si="4"/>
        <v>41167.17</v>
      </c>
    </row>
    <row r="66" spans="1:16" ht="24" x14ac:dyDescent="0.2">
      <c r="A66" s="30">
        <v>65</v>
      </c>
      <c r="B66" s="18" t="s">
        <v>123</v>
      </c>
      <c r="C66" s="18" t="s">
        <v>107</v>
      </c>
      <c r="D66" s="18" t="s">
        <v>120</v>
      </c>
      <c r="E66" s="18" t="s">
        <v>28</v>
      </c>
      <c r="F66" s="19" t="s">
        <v>21</v>
      </c>
      <c r="G66" s="18" t="s">
        <v>217</v>
      </c>
      <c r="H66" s="31">
        <v>45000</v>
      </c>
      <c r="I66" s="32">
        <v>0</v>
      </c>
      <c r="J66" s="31">
        <v>45000</v>
      </c>
      <c r="K66" s="31">
        <f t="shared" ref="K66:K95" si="5">H66*0.0287</f>
        <v>1291.5</v>
      </c>
      <c r="L66" s="32">
        <v>945.81</v>
      </c>
      <c r="M66" s="31">
        <f t="shared" si="3"/>
        <v>1368</v>
      </c>
      <c r="N66" s="31">
        <v>1475.12</v>
      </c>
      <c r="O66" s="31">
        <f t="shared" ref="O66:O95" si="6">K66+L66+M66+N66</f>
        <v>5080.43</v>
      </c>
      <c r="P66" s="33">
        <f t="shared" si="4"/>
        <v>39919.57</v>
      </c>
    </row>
    <row r="67" spans="1:16" ht="24" x14ac:dyDescent="0.2">
      <c r="A67" s="30">
        <v>66</v>
      </c>
      <c r="B67" s="18" t="s">
        <v>124</v>
      </c>
      <c r="C67" s="18" t="s">
        <v>107</v>
      </c>
      <c r="D67" s="18" t="s">
        <v>120</v>
      </c>
      <c r="E67" s="18" t="s">
        <v>31</v>
      </c>
      <c r="F67" s="19" t="s">
        <v>24</v>
      </c>
      <c r="G67" s="18" t="s">
        <v>217</v>
      </c>
      <c r="H67" s="31">
        <v>45000</v>
      </c>
      <c r="I67" s="32">
        <v>0</v>
      </c>
      <c r="J67" s="31">
        <v>45000</v>
      </c>
      <c r="K67" s="31">
        <f t="shared" si="5"/>
        <v>1291.5</v>
      </c>
      <c r="L67" s="31">
        <v>1148.33</v>
      </c>
      <c r="M67" s="31">
        <f t="shared" si="3"/>
        <v>1368</v>
      </c>
      <c r="N67" s="31">
        <v>125</v>
      </c>
      <c r="O67" s="31">
        <f t="shared" si="6"/>
        <v>3932.83</v>
      </c>
      <c r="P67" s="33">
        <f t="shared" si="4"/>
        <v>41067.17</v>
      </c>
    </row>
    <row r="68" spans="1:16" ht="24" x14ac:dyDescent="0.2">
      <c r="A68" s="30">
        <v>67</v>
      </c>
      <c r="B68" s="18" t="s">
        <v>125</v>
      </c>
      <c r="C68" s="18" t="s">
        <v>107</v>
      </c>
      <c r="D68" s="18" t="s">
        <v>120</v>
      </c>
      <c r="E68" s="18" t="s">
        <v>31</v>
      </c>
      <c r="F68" s="19" t="s">
        <v>21</v>
      </c>
      <c r="G68" s="18" t="s">
        <v>217</v>
      </c>
      <c r="H68" s="31">
        <v>35000</v>
      </c>
      <c r="I68" s="32">
        <v>0</v>
      </c>
      <c r="J68" s="31">
        <v>35000</v>
      </c>
      <c r="K68" s="31">
        <f t="shared" si="5"/>
        <v>1004.5</v>
      </c>
      <c r="L68" s="32">
        <v>0</v>
      </c>
      <c r="M68" s="31">
        <f t="shared" si="3"/>
        <v>1064</v>
      </c>
      <c r="N68" s="31">
        <v>25</v>
      </c>
      <c r="O68" s="31">
        <f t="shared" si="6"/>
        <v>2093.5</v>
      </c>
      <c r="P68" s="33">
        <f t="shared" si="4"/>
        <v>32906.5</v>
      </c>
    </row>
    <row r="69" spans="1:16" ht="24" x14ac:dyDescent="0.2">
      <c r="A69" s="30">
        <v>68</v>
      </c>
      <c r="B69" s="18" t="s">
        <v>126</v>
      </c>
      <c r="C69" s="18" t="s">
        <v>107</v>
      </c>
      <c r="D69" s="18" t="s">
        <v>120</v>
      </c>
      <c r="E69" s="18" t="s">
        <v>31</v>
      </c>
      <c r="F69" s="19" t="s">
        <v>24</v>
      </c>
      <c r="G69" s="18" t="s">
        <v>217</v>
      </c>
      <c r="H69" s="31">
        <v>45000</v>
      </c>
      <c r="I69" s="32">
        <v>0</v>
      </c>
      <c r="J69" s="31">
        <v>45000</v>
      </c>
      <c r="K69" s="31">
        <f t="shared" si="5"/>
        <v>1291.5</v>
      </c>
      <c r="L69" s="31">
        <v>1148.33</v>
      </c>
      <c r="M69" s="31">
        <f t="shared" si="3"/>
        <v>1368</v>
      </c>
      <c r="N69" s="31">
        <v>125</v>
      </c>
      <c r="O69" s="31">
        <f t="shared" si="6"/>
        <v>3932.83</v>
      </c>
      <c r="P69" s="33">
        <f t="shared" si="4"/>
        <v>41067.17</v>
      </c>
    </row>
    <row r="70" spans="1:16" ht="24" x14ac:dyDescent="0.2">
      <c r="A70" s="30">
        <v>69</v>
      </c>
      <c r="B70" s="18" t="s">
        <v>127</v>
      </c>
      <c r="C70" s="18" t="s">
        <v>128</v>
      </c>
      <c r="D70" s="18" t="s">
        <v>129</v>
      </c>
      <c r="E70" s="18" t="s">
        <v>28</v>
      </c>
      <c r="F70" s="19" t="s">
        <v>24</v>
      </c>
      <c r="G70" s="18" t="s">
        <v>217</v>
      </c>
      <c r="H70" s="31">
        <v>150000</v>
      </c>
      <c r="I70" s="32">
        <v>0</v>
      </c>
      <c r="J70" s="31">
        <v>150000</v>
      </c>
      <c r="K70" s="31">
        <f t="shared" si="5"/>
        <v>4305</v>
      </c>
      <c r="L70" s="31">
        <v>23866.62</v>
      </c>
      <c r="M70" s="31">
        <v>4560</v>
      </c>
      <c r="N70" s="31">
        <v>125</v>
      </c>
      <c r="O70" s="31">
        <f t="shared" si="6"/>
        <v>32856.619999999995</v>
      </c>
      <c r="P70" s="33">
        <f t="shared" si="4"/>
        <v>117143.38</v>
      </c>
    </row>
    <row r="71" spans="1:16" ht="24" x14ac:dyDescent="0.2">
      <c r="A71" s="30">
        <v>70</v>
      </c>
      <c r="B71" s="18" t="s">
        <v>130</v>
      </c>
      <c r="C71" s="18" t="s">
        <v>128</v>
      </c>
      <c r="D71" s="18" t="s">
        <v>131</v>
      </c>
      <c r="E71" s="18" t="s">
        <v>28</v>
      </c>
      <c r="F71" s="19" t="s">
        <v>24</v>
      </c>
      <c r="G71" s="18" t="s">
        <v>217</v>
      </c>
      <c r="H71" s="31">
        <v>80000</v>
      </c>
      <c r="I71" s="32">
        <v>0</v>
      </c>
      <c r="J71" s="31">
        <v>80000</v>
      </c>
      <c r="K71" s="31">
        <f t="shared" si="5"/>
        <v>2296</v>
      </c>
      <c r="L71" s="31">
        <v>7063.34</v>
      </c>
      <c r="M71" s="31">
        <f t="shared" ref="M71:M85" si="7">H71*0.0304</f>
        <v>2432</v>
      </c>
      <c r="N71" s="31">
        <v>1475.12</v>
      </c>
      <c r="O71" s="31">
        <f t="shared" si="6"/>
        <v>13266.46</v>
      </c>
      <c r="P71" s="33">
        <f t="shared" si="4"/>
        <v>66733.540000000008</v>
      </c>
    </row>
    <row r="72" spans="1:16" ht="24" x14ac:dyDescent="0.2">
      <c r="A72" s="30">
        <v>71</v>
      </c>
      <c r="B72" s="18" t="s">
        <v>132</v>
      </c>
      <c r="C72" s="18" t="s">
        <v>134</v>
      </c>
      <c r="D72" s="18" t="s">
        <v>136</v>
      </c>
      <c r="E72" s="18" t="s">
        <v>28</v>
      </c>
      <c r="F72" s="19" t="s">
        <v>21</v>
      </c>
      <c r="G72" s="18" t="s">
        <v>217</v>
      </c>
      <c r="H72" s="31">
        <v>80000</v>
      </c>
      <c r="I72" s="32">
        <v>0</v>
      </c>
      <c r="J72" s="31">
        <v>80000</v>
      </c>
      <c r="K72" s="31">
        <f t="shared" si="5"/>
        <v>2296</v>
      </c>
      <c r="L72" s="31">
        <v>0</v>
      </c>
      <c r="M72" s="31">
        <f t="shared" si="7"/>
        <v>2432</v>
      </c>
      <c r="N72" s="31">
        <v>843</v>
      </c>
      <c r="O72" s="31">
        <f t="shared" si="6"/>
        <v>5571</v>
      </c>
      <c r="P72" s="33">
        <f t="shared" si="4"/>
        <v>74429</v>
      </c>
    </row>
    <row r="73" spans="1:16" ht="24" x14ac:dyDescent="0.2">
      <c r="A73" s="30">
        <v>72</v>
      </c>
      <c r="B73" s="18" t="s">
        <v>133</v>
      </c>
      <c r="C73" s="18" t="s">
        <v>134</v>
      </c>
      <c r="D73" s="18" t="s">
        <v>70</v>
      </c>
      <c r="E73" s="18" t="s">
        <v>31</v>
      </c>
      <c r="F73" s="19" t="s">
        <v>21</v>
      </c>
      <c r="G73" s="18" t="s">
        <v>217</v>
      </c>
      <c r="H73" s="31">
        <v>70000</v>
      </c>
      <c r="I73" s="32">
        <v>0</v>
      </c>
      <c r="J73" s="31">
        <v>70000</v>
      </c>
      <c r="K73" s="31">
        <f t="shared" si="5"/>
        <v>2009</v>
      </c>
      <c r="L73" s="31">
        <v>5368.48</v>
      </c>
      <c r="M73" s="31">
        <f t="shared" si="7"/>
        <v>2128</v>
      </c>
      <c r="N73" s="31">
        <v>125</v>
      </c>
      <c r="O73" s="31">
        <f t="shared" si="6"/>
        <v>9630.48</v>
      </c>
      <c r="P73" s="33">
        <f t="shared" si="4"/>
        <v>60369.520000000004</v>
      </c>
    </row>
    <row r="74" spans="1:16" ht="24" x14ac:dyDescent="0.2">
      <c r="A74" s="30">
        <v>73</v>
      </c>
      <c r="B74" s="18" t="s">
        <v>228</v>
      </c>
      <c r="C74" s="18" t="s">
        <v>134</v>
      </c>
      <c r="D74" s="18" t="s">
        <v>136</v>
      </c>
      <c r="E74" s="18" t="s">
        <v>28</v>
      </c>
      <c r="F74" s="19" t="s">
        <v>21</v>
      </c>
      <c r="G74" s="18" t="s">
        <v>217</v>
      </c>
      <c r="H74" s="31">
        <v>70000</v>
      </c>
      <c r="I74" s="32">
        <v>0</v>
      </c>
      <c r="J74" s="31">
        <v>70000</v>
      </c>
      <c r="K74" s="31">
        <f t="shared" si="5"/>
        <v>2009</v>
      </c>
      <c r="L74" s="31">
        <v>5368.48</v>
      </c>
      <c r="M74" s="31">
        <f t="shared" si="7"/>
        <v>2128</v>
      </c>
      <c r="N74" s="31">
        <v>125</v>
      </c>
      <c r="O74" s="31">
        <f t="shared" si="6"/>
        <v>9630.48</v>
      </c>
      <c r="P74" s="33">
        <f t="shared" si="4"/>
        <v>60369.520000000004</v>
      </c>
    </row>
    <row r="75" spans="1:16" ht="24" x14ac:dyDescent="0.2">
      <c r="A75" s="30">
        <v>74</v>
      </c>
      <c r="B75" s="18" t="s">
        <v>135</v>
      </c>
      <c r="C75" s="18" t="s">
        <v>134</v>
      </c>
      <c r="D75" s="18" t="s">
        <v>136</v>
      </c>
      <c r="E75" s="18" t="s">
        <v>28</v>
      </c>
      <c r="F75" s="19" t="s">
        <v>21</v>
      </c>
      <c r="G75" s="18" t="s">
        <v>217</v>
      </c>
      <c r="H75" s="31">
        <v>50000</v>
      </c>
      <c r="I75" s="32">
        <v>0</v>
      </c>
      <c r="J75" s="31">
        <v>50000</v>
      </c>
      <c r="K75" s="31">
        <f t="shared" si="5"/>
        <v>1435</v>
      </c>
      <c r="L75" s="31">
        <v>1854</v>
      </c>
      <c r="M75" s="31">
        <f t="shared" si="7"/>
        <v>1520</v>
      </c>
      <c r="N75" s="31">
        <v>125</v>
      </c>
      <c r="O75" s="31">
        <f t="shared" si="6"/>
        <v>4934</v>
      </c>
      <c r="P75" s="33">
        <f t="shared" si="4"/>
        <v>45066</v>
      </c>
    </row>
    <row r="76" spans="1:16" ht="24" x14ac:dyDescent="0.2">
      <c r="A76" s="30">
        <v>75</v>
      </c>
      <c r="B76" s="18" t="s">
        <v>160</v>
      </c>
      <c r="C76" s="18" t="s">
        <v>134</v>
      </c>
      <c r="D76" s="18" t="s">
        <v>136</v>
      </c>
      <c r="E76" s="18" t="s">
        <v>28</v>
      </c>
      <c r="F76" s="19" t="s">
        <v>21</v>
      </c>
      <c r="G76" s="18" t="s">
        <v>217</v>
      </c>
      <c r="H76" s="31">
        <v>50000</v>
      </c>
      <c r="I76" s="32">
        <v>0</v>
      </c>
      <c r="J76" s="31">
        <v>50000</v>
      </c>
      <c r="K76" s="31">
        <f t="shared" si="5"/>
        <v>1435</v>
      </c>
      <c r="L76" s="31">
        <v>1854</v>
      </c>
      <c r="M76" s="31">
        <f t="shared" si="7"/>
        <v>1520</v>
      </c>
      <c r="N76" s="31">
        <v>843</v>
      </c>
      <c r="O76" s="31">
        <f t="shared" si="6"/>
        <v>5652</v>
      </c>
      <c r="P76" s="33">
        <f t="shared" si="4"/>
        <v>44348</v>
      </c>
    </row>
    <row r="77" spans="1:16" ht="24" x14ac:dyDescent="0.2">
      <c r="A77" s="30">
        <v>76</v>
      </c>
      <c r="B77" s="18" t="s">
        <v>137</v>
      </c>
      <c r="C77" s="18" t="s">
        <v>134</v>
      </c>
      <c r="D77" s="18" t="s">
        <v>136</v>
      </c>
      <c r="E77" s="18" t="s">
        <v>28</v>
      </c>
      <c r="F77" s="19" t="s">
        <v>21</v>
      </c>
      <c r="G77" s="18" t="s">
        <v>217</v>
      </c>
      <c r="H77" s="31">
        <v>50000</v>
      </c>
      <c r="I77" s="32">
        <v>0</v>
      </c>
      <c r="J77" s="31">
        <v>50000</v>
      </c>
      <c r="K77" s="31">
        <f t="shared" si="5"/>
        <v>1435</v>
      </c>
      <c r="L77" s="31">
        <v>1854</v>
      </c>
      <c r="M77" s="31">
        <f t="shared" si="7"/>
        <v>1520</v>
      </c>
      <c r="N77" s="31">
        <v>125</v>
      </c>
      <c r="O77" s="31">
        <f t="shared" si="6"/>
        <v>4934</v>
      </c>
      <c r="P77" s="33">
        <f t="shared" si="4"/>
        <v>45066</v>
      </c>
    </row>
    <row r="78" spans="1:16" ht="24" x14ac:dyDescent="0.2">
      <c r="A78" s="30">
        <v>77</v>
      </c>
      <c r="B78" s="18" t="s">
        <v>229</v>
      </c>
      <c r="C78" s="18" t="s">
        <v>134</v>
      </c>
      <c r="D78" s="18" t="s">
        <v>136</v>
      </c>
      <c r="E78" s="18" t="s">
        <v>28</v>
      </c>
      <c r="F78" s="19" t="s">
        <v>21</v>
      </c>
      <c r="G78" s="18" t="s">
        <v>217</v>
      </c>
      <c r="H78" s="31">
        <v>50000</v>
      </c>
      <c r="I78" s="32">
        <v>0</v>
      </c>
      <c r="J78" s="31">
        <v>50000</v>
      </c>
      <c r="K78" s="31">
        <f t="shared" si="5"/>
        <v>1435</v>
      </c>
      <c r="L78" s="31">
        <v>1651.48</v>
      </c>
      <c r="M78" s="31">
        <f t="shared" si="7"/>
        <v>1520</v>
      </c>
      <c r="N78" s="31">
        <v>1475.12</v>
      </c>
      <c r="O78" s="31">
        <f t="shared" si="6"/>
        <v>6081.5999999999995</v>
      </c>
      <c r="P78" s="33">
        <f t="shared" si="4"/>
        <v>43918.400000000001</v>
      </c>
    </row>
    <row r="79" spans="1:16" ht="24" x14ac:dyDescent="0.2">
      <c r="A79" s="30">
        <v>78</v>
      </c>
      <c r="B79" s="18" t="s">
        <v>138</v>
      </c>
      <c r="C79" s="18" t="s">
        <v>134</v>
      </c>
      <c r="D79" s="18" t="s">
        <v>136</v>
      </c>
      <c r="E79" s="18" t="s">
        <v>28</v>
      </c>
      <c r="F79" s="19" t="s">
        <v>21</v>
      </c>
      <c r="G79" s="18" t="s">
        <v>217</v>
      </c>
      <c r="H79" s="31">
        <v>50000</v>
      </c>
      <c r="I79" s="32">
        <v>0</v>
      </c>
      <c r="J79" s="31">
        <v>50000</v>
      </c>
      <c r="K79" s="31">
        <f t="shared" si="5"/>
        <v>1435</v>
      </c>
      <c r="L79" s="31">
        <v>1854</v>
      </c>
      <c r="M79" s="31">
        <f t="shared" si="7"/>
        <v>1520</v>
      </c>
      <c r="N79" s="31">
        <v>25</v>
      </c>
      <c r="O79" s="31">
        <f t="shared" si="6"/>
        <v>4834</v>
      </c>
      <c r="P79" s="33">
        <f t="shared" si="4"/>
        <v>45166</v>
      </c>
    </row>
    <row r="80" spans="1:16" ht="24" x14ac:dyDescent="0.2">
      <c r="A80" s="30">
        <v>79</v>
      </c>
      <c r="B80" s="18" t="s">
        <v>139</v>
      </c>
      <c r="C80" s="18" t="s">
        <v>134</v>
      </c>
      <c r="D80" s="18" t="s">
        <v>140</v>
      </c>
      <c r="E80" s="18" t="s">
        <v>20</v>
      </c>
      <c r="F80" s="19" t="s">
        <v>21</v>
      </c>
      <c r="G80" s="18" t="s">
        <v>217</v>
      </c>
      <c r="H80" s="31">
        <v>45000</v>
      </c>
      <c r="I80" s="32">
        <v>0</v>
      </c>
      <c r="J80" s="31">
        <v>45000</v>
      </c>
      <c r="K80" s="31">
        <f t="shared" si="5"/>
        <v>1291.5</v>
      </c>
      <c r="L80" s="31">
        <v>1148.33</v>
      </c>
      <c r="M80" s="31">
        <f t="shared" si="7"/>
        <v>1368</v>
      </c>
      <c r="N80" s="31">
        <v>125</v>
      </c>
      <c r="O80" s="31">
        <f t="shared" si="6"/>
        <v>3932.83</v>
      </c>
      <c r="P80" s="33">
        <f t="shared" si="4"/>
        <v>41067.17</v>
      </c>
    </row>
    <row r="81" spans="1:16" ht="24" x14ac:dyDescent="0.2">
      <c r="A81" s="30">
        <v>80</v>
      </c>
      <c r="B81" s="18" t="s">
        <v>230</v>
      </c>
      <c r="C81" s="18" t="s">
        <v>134</v>
      </c>
      <c r="D81" s="18" t="s">
        <v>49</v>
      </c>
      <c r="E81" s="18" t="s">
        <v>31</v>
      </c>
      <c r="F81" s="19" t="s">
        <v>21</v>
      </c>
      <c r="G81" s="18" t="s">
        <v>217</v>
      </c>
      <c r="H81" s="31">
        <v>35000</v>
      </c>
      <c r="I81" s="32">
        <v>0</v>
      </c>
      <c r="J81" s="31">
        <v>35000</v>
      </c>
      <c r="K81" s="31">
        <f t="shared" si="5"/>
        <v>1004.5</v>
      </c>
      <c r="L81" s="31">
        <v>0</v>
      </c>
      <c r="M81" s="31">
        <f t="shared" si="7"/>
        <v>1064</v>
      </c>
      <c r="N81" s="31">
        <v>125</v>
      </c>
      <c r="O81" s="31">
        <f t="shared" si="6"/>
        <v>2193.5</v>
      </c>
      <c r="P81" s="33">
        <f t="shared" si="4"/>
        <v>32806.5</v>
      </c>
    </row>
    <row r="82" spans="1:16" ht="24" x14ac:dyDescent="0.2">
      <c r="A82" s="30">
        <v>81</v>
      </c>
      <c r="B82" s="18" t="s">
        <v>144</v>
      </c>
      <c r="C82" s="18" t="s">
        <v>145</v>
      </c>
      <c r="D82" s="18" t="s">
        <v>146</v>
      </c>
      <c r="E82" s="18" t="s">
        <v>31</v>
      </c>
      <c r="F82" s="19" t="s">
        <v>21</v>
      </c>
      <c r="G82" s="18" t="s">
        <v>217</v>
      </c>
      <c r="H82" s="31">
        <v>110000</v>
      </c>
      <c r="I82" s="32">
        <v>0</v>
      </c>
      <c r="J82" s="31">
        <v>110000</v>
      </c>
      <c r="K82" s="31">
        <f t="shared" si="5"/>
        <v>3157</v>
      </c>
      <c r="L82" s="31">
        <v>14457.62</v>
      </c>
      <c r="M82" s="31">
        <f t="shared" si="7"/>
        <v>3344</v>
      </c>
      <c r="N82" s="31">
        <v>125</v>
      </c>
      <c r="O82" s="31">
        <f t="shared" si="6"/>
        <v>21083.620000000003</v>
      </c>
      <c r="P82" s="33">
        <f t="shared" si="4"/>
        <v>88916.38</v>
      </c>
    </row>
    <row r="83" spans="1:16" ht="24" x14ac:dyDescent="0.2">
      <c r="A83" s="30">
        <v>82</v>
      </c>
      <c r="B83" s="18" t="s">
        <v>147</v>
      </c>
      <c r="C83" s="18" t="s">
        <v>145</v>
      </c>
      <c r="D83" s="18" t="s">
        <v>148</v>
      </c>
      <c r="E83" s="18" t="s">
        <v>31</v>
      </c>
      <c r="F83" s="19" t="s">
        <v>24</v>
      </c>
      <c r="G83" s="18" t="s">
        <v>217</v>
      </c>
      <c r="H83" s="31">
        <v>65000</v>
      </c>
      <c r="I83" s="32">
        <v>0</v>
      </c>
      <c r="J83" s="31">
        <v>65000</v>
      </c>
      <c r="K83" s="31">
        <f t="shared" si="5"/>
        <v>1865.5</v>
      </c>
      <c r="L83" s="31">
        <v>4157.55</v>
      </c>
      <c r="M83" s="31">
        <f t="shared" si="7"/>
        <v>1976</v>
      </c>
      <c r="N83" s="31">
        <v>1475.12</v>
      </c>
      <c r="O83" s="31">
        <f t="shared" si="6"/>
        <v>9474.17</v>
      </c>
      <c r="P83" s="33">
        <f t="shared" si="4"/>
        <v>55525.83</v>
      </c>
    </row>
    <row r="84" spans="1:16" ht="24" x14ac:dyDescent="0.2">
      <c r="A84" s="30">
        <v>83</v>
      </c>
      <c r="B84" s="18" t="s">
        <v>149</v>
      </c>
      <c r="C84" s="18" t="s">
        <v>145</v>
      </c>
      <c r="D84" s="18" t="s">
        <v>148</v>
      </c>
      <c r="E84" s="18" t="s">
        <v>31</v>
      </c>
      <c r="F84" s="19" t="s">
        <v>21</v>
      </c>
      <c r="G84" s="18" t="s">
        <v>217</v>
      </c>
      <c r="H84" s="31">
        <v>35000</v>
      </c>
      <c r="I84" s="32">
        <v>0</v>
      </c>
      <c r="J84" s="31">
        <v>35000</v>
      </c>
      <c r="K84" s="31">
        <f t="shared" si="5"/>
        <v>1004.5</v>
      </c>
      <c r="L84" s="31">
        <v>0</v>
      </c>
      <c r="M84" s="31">
        <f t="shared" si="7"/>
        <v>1064</v>
      </c>
      <c r="N84" s="31">
        <v>3125</v>
      </c>
      <c r="O84" s="31">
        <f t="shared" si="6"/>
        <v>5193.5</v>
      </c>
      <c r="P84" s="33">
        <f t="shared" si="4"/>
        <v>29806.5</v>
      </c>
    </row>
    <row r="85" spans="1:16" ht="24" x14ac:dyDescent="0.2">
      <c r="A85" s="30">
        <v>84</v>
      </c>
      <c r="B85" s="18" t="s">
        <v>141</v>
      </c>
      <c r="C85" s="18" t="s">
        <v>145</v>
      </c>
      <c r="D85" s="18" t="s">
        <v>142</v>
      </c>
      <c r="E85" s="18" t="s">
        <v>31</v>
      </c>
      <c r="F85" s="19" t="s">
        <v>21</v>
      </c>
      <c r="G85" s="18" t="s">
        <v>217</v>
      </c>
      <c r="H85" s="31">
        <v>35000</v>
      </c>
      <c r="I85" s="32">
        <v>0</v>
      </c>
      <c r="J85" s="31">
        <v>35000</v>
      </c>
      <c r="K85" s="31">
        <f t="shared" si="5"/>
        <v>1004.5</v>
      </c>
      <c r="L85" s="31">
        <v>0</v>
      </c>
      <c r="M85" s="31">
        <f t="shared" si="7"/>
        <v>1064</v>
      </c>
      <c r="N85" s="31">
        <v>125</v>
      </c>
      <c r="O85" s="31">
        <f t="shared" si="6"/>
        <v>2193.5</v>
      </c>
      <c r="P85" s="33">
        <f t="shared" si="4"/>
        <v>32806.5</v>
      </c>
    </row>
    <row r="86" spans="1:16" x14ac:dyDescent="0.2">
      <c r="A86" s="30">
        <v>85</v>
      </c>
      <c r="B86" s="18" t="s">
        <v>150</v>
      </c>
      <c r="C86" s="18" t="s">
        <v>151</v>
      </c>
      <c r="D86" s="18" t="s">
        <v>152</v>
      </c>
      <c r="E86" s="18" t="s">
        <v>28</v>
      </c>
      <c r="F86" s="19" t="s">
        <v>24</v>
      </c>
      <c r="G86" s="18" t="s">
        <v>217</v>
      </c>
      <c r="H86" s="31">
        <v>150000</v>
      </c>
      <c r="I86" s="32">
        <v>0</v>
      </c>
      <c r="J86" s="31">
        <v>150000</v>
      </c>
      <c r="K86" s="31">
        <f t="shared" si="5"/>
        <v>4305</v>
      </c>
      <c r="L86" s="31">
        <v>23529.09</v>
      </c>
      <c r="M86" s="31">
        <v>4560</v>
      </c>
      <c r="N86" s="31">
        <v>1475.12</v>
      </c>
      <c r="O86" s="31">
        <f t="shared" si="6"/>
        <v>33869.21</v>
      </c>
      <c r="P86" s="33">
        <f t="shared" si="4"/>
        <v>116130.79000000001</v>
      </c>
    </row>
    <row r="87" spans="1:16" ht="24" x14ac:dyDescent="0.2">
      <c r="A87" s="30">
        <v>86</v>
      </c>
      <c r="B87" s="18" t="s">
        <v>153</v>
      </c>
      <c r="C87" s="18" t="s">
        <v>151</v>
      </c>
      <c r="D87" s="18" t="s">
        <v>154</v>
      </c>
      <c r="E87" s="18" t="s">
        <v>31</v>
      </c>
      <c r="F87" s="19" t="s">
        <v>21</v>
      </c>
      <c r="G87" s="18" t="s">
        <v>217</v>
      </c>
      <c r="H87" s="31">
        <v>75000</v>
      </c>
      <c r="I87" s="32">
        <v>0</v>
      </c>
      <c r="J87" s="31">
        <v>75000</v>
      </c>
      <c r="K87" s="31">
        <f t="shared" si="5"/>
        <v>2152.5</v>
      </c>
      <c r="L87" s="31">
        <v>6309.38</v>
      </c>
      <c r="M87" s="31">
        <f t="shared" ref="M87:M95" si="8">H87*0.0304</f>
        <v>2280</v>
      </c>
      <c r="N87" s="31">
        <v>125</v>
      </c>
      <c r="O87" s="31">
        <f t="shared" si="6"/>
        <v>10866.880000000001</v>
      </c>
      <c r="P87" s="33">
        <f t="shared" si="4"/>
        <v>64133.119999999995</v>
      </c>
    </row>
    <row r="88" spans="1:16" x14ac:dyDescent="0.2">
      <c r="A88" s="30">
        <v>87</v>
      </c>
      <c r="B88" s="18" t="s">
        <v>155</v>
      </c>
      <c r="C88" s="18" t="s">
        <v>151</v>
      </c>
      <c r="D88" s="18" t="s">
        <v>49</v>
      </c>
      <c r="E88" s="18" t="s">
        <v>31</v>
      </c>
      <c r="F88" s="19" t="s">
        <v>21</v>
      </c>
      <c r="G88" s="18" t="s">
        <v>217</v>
      </c>
      <c r="H88" s="31">
        <v>30000</v>
      </c>
      <c r="I88" s="32">
        <v>0</v>
      </c>
      <c r="J88" s="31">
        <v>30000</v>
      </c>
      <c r="K88" s="31">
        <f t="shared" si="5"/>
        <v>861</v>
      </c>
      <c r="L88" s="31">
        <v>0</v>
      </c>
      <c r="M88" s="31">
        <f t="shared" si="8"/>
        <v>912</v>
      </c>
      <c r="N88" s="31">
        <v>1475.12</v>
      </c>
      <c r="O88" s="31">
        <f t="shared" si="6"/>
        <v>3248.12</v>
      </c>
      <c r="P88" s="33">
        <f t="shared" si="4"/>
        <v>26751.88</v>
      </c>
    </row>
    <row r="89" spans="1:16" ht="24" x14ac:dyDescent="0.2">
      <c r="A89" s="30">
        <v>88</v>
      </c>
      <c r="B89" s="18" t="s">
        <v>156</v>
      </c>
      <c r="C89" s="18" t="s">
        <v>151</v>
      </c>
      <c r="D89" s="18" t="s">
        <v>49</v>
      </c>
      <c r="E89" s="18" t="s">
        <v>31</v>
      </c>
      <c r="F89" s="19" t="s">
        <v>24</v>
      </c>
      <c r="G89" s="18" t="s">
        <v>217</v>
      </c>
      <c r="H89" s="31">
        <v>35000</v>
      </c>
      <c r="I89" s="32">
        <v>0</v>
      </c>
      <c r="J89" s="31">
        <v>35000</v>
      </c>
      <c r="K89" s="31">
        <f t="shared" si="5"/>
        <v>1004.5</v>
      </c>
      <c r="L89" s="31">
        <v>0</v>
      </c>
      <c r="M89" s="31">
        <f t="shared" si="8"/>
        <v>1064</v>
      </c>
      <c r="N89" s="31">
        <v>125</v>
      </c>
      <c r="O89" s="31">
        <f t="shared" si="6"/>
        <v>2193.5</v>
      </c>
      <c r="P89" s="33">
        <f t="shared" si="4"/>
        <v>32806.5</v>
      </c>
    </row>
    <row r="90" spans="1:16" ht="24" x14ac:dyDescent="0.2">
      <c r="A90" s="30">
        <v>89</v>
      </c>
      <c r="B90" s="18" t="s">
        <v>157</v>
      </c>
      <c r="C90" s="18" t="s">
        <v>151</v>
      </c>
      <c r="D90" s="18" t="s">
        <v>42</v>
      </c>
      <c r="E90" s="18" t="s">
        <v>28</v>
      </c>
      <c r="F90" s="19" t="s">
        <v>21</v>
      </c>
      <c r="G90" s="18" t="s">
        <v>217</v>
      </c>
      <c r="H90" s="31">
        <v>45000</v>
      </c>
      <c r="I90" s="32">
        <v>0</v>
      </c>
      <c r="J90" s="31">
        <v>45000</v>
      </c>
      <c r="K90" s="31">
        <f t="shared" si="5"/>
        <v>1291.5</v>
      </c>
      <c r="L90" s="31">
        <v>1148.33</v>
      </c>
      <c r="M90" s="31">
        <f t="shared" si="8"/>
        <v>1368</v>
      </c>
      <c r="N90" s="31">
        <v>125</v>
      </c>
      <c r="O90" s="31">
        <f t="shared" si="6"/>
        <v>3932.83</v>
      </c>
      <c r="P90" s="33">
        <f t="shared" si="4"/>
        <v>41067.17</v>
      </c>
    </row>
    <row r="91" spans="1:16" ht="24" x14ac:dyDescent="0.2">
      <c r="A91" s="30">
        <v>90</v>
      </c>
      <c r="B91" s="18" t="s">
        <v>158</v>
      </c>
      <c r="C91" s="18" t="s">
        <v>151</v>
      </c>
      <c r="D91" s="18" t="s">
        <v>44</v>
      </c>
      <c r="E91" s="18" t="s">
        <v>34</v>
      </c>
      <c r="F91" s="19" t="s">
        <v>24</v>
      </c>
      <c r="G91" s="18" t="s">
        <v>217</v>
      </c>
      <c r="H91" s="31">
        <v>22000</v>
      </c>
      <c r="I91" s="32">
        <v>0</v>
      </c>
      <c r="J91" s="31">
        <v>22000</v>
      </c>
      <c r="K91" s="31">
        <f t="shared" si="5"/>
        <v>631.4</v>
      </c>
      <c r="L91" s="32">
        <v>0</v>
      </c>
      <c r="M91" s="31">
        <f t="shared" si="8"/>
        <v>668.8</v>
      </c>
      <c r="N91" s="31">
        <v>125</v>
      </c>
      <c r="O91" s="31">
        <f t="shared" si="6"/>
        <v>1425.1999999999998</v>
      </c>
      <c r="P91" s="33">
        <f t="shared" si="4"/>
        <v>20574.8</v>
      </c>
    </row>
    <row r="92" spans="1:16" ht="24" x14ac:dyDescent="0.2">
      <c r="A92" s="30">
        <v>91</v>
      </c>
      <c r="B92" s="18" t="s">
        <v>159</v>
      </c>
      <c r="C92" s="18" t="s">
        <v>151</v>
      </c>
      <c r="D92" s="18" t="s">
        <v>33</v>
      </c>
      <c r="E92" s="18" t="s">
        <v>34</v>
      </c>
      <c r="F92" s="19" t="s">
        <v>21</v>
      </c>
      <c r="G92" s="18" t="s">
        <v>217</v>
      </c>
      <c r="H92" s="31">
        <v>16500</v>
      </c>
      <c r="I92" s="32">
        <v>0</v>
      </c>
      <c r="J92" s="31">
        <v>16500</v>
      </c>
      <c r="K92" s="31">
        <f t="shared" si="5"/>
        <v>473.55</v>
      </c>
      <c r="L92" s="32">
        <v>0</v>
      </c>
      <c r="M92" s="31">
        <f t="shared" si="8"/>
        <v>501.6</v>
      </c>
      <c r="N92" s="31">
        <v>125</v>
      </c>
      <c r="O92" s="31">
        <f t="shared" si="6"/>
        <v>1100.1500000000001</v>
      </c>
      <c r="P92" s="33">
        <f t="shared" si="4"/>
        <v>15399.85</v>
      </c>
    </row>
    <row r="93" spans="1:16" ht="24" x14ac:dyDescent="0.2">
      <c r="A93" s="30">
        <v>92</v>
      </c>
      <c r="B93" s="18" t="s">
        <v>213</v>
      </c>
      <c r="C93" s="18" t="s">
        <v>161</v>
      </c>
      <c r="D93" s="18" t="s">
        <v>25</v>
      </c>
      <c r="E93" s="18" t="s">
        <v>20</v>
      </c>
      <c r="F93" s="19" t="s">
        <v>24</v>
      </c>
      <c r="G93" s="18" t="s">
        <v>217</v>
      </c>
      <c r="H93" s="31">
        <v>70000</v>
      </c>
      <c r="I93" s="32">
        <v>0</v>
      </c>
      <c r="J93" s="31">
        <v>70000</v>
      </c>
      <c r="K93" s="31">
        <f t="shared" si="5"/>
        <v>2009</v>
      </c>
      <c r="L93" s="31">
        <v>5368.48</v>
      </c>
      <c r="M93" s="31">
        <f t="shared" si="8"/>
        <v>2128</v>
      </c>
      <c r="N93" s="31">
        <v>25</v>
      </c>
      <c r="O93" s="31">
        <f t="shared" si="6"/>
        <v>9530.48</v>
      </c>
      <c r="P93" s="33">
        <f t="shared" si="4"/>
        <v>60469.520000000004</v>
      </c>
    </row>
    <row r="94" spans="1:16" x14ac:dyDescent="0.2">
      <c r="A94" s="30">
        <v>93</v>
      </c>
      <c r="B94" s="18" t="s">
        <v>162</v>
      </c>
      <c r="C94" s="18" t="s">
        <v>161</v>
      </c>
      <c r="D94" s="18" t="s">
        <v>49</v>
      </c>
      <c r="E94" s="18" t="s">
        <v>31</v>
      </c>
      <c r="F94" s="19" t="s">
        <v>21</v>
      </c>
      <c r="G94" s="18" t="s">
        <v>217</v>
      </c>
      <c r="H94" s="31">
        <v>35000</v>
      </c>
      <c r="I94" s="32">
        <v>0</v>
      </c>
      <c r="J94" s="31">
        <v>35000</v>
      </c>
      <c r="K94" s="31">
        <f t="shared" si="5"/>
        <v>1004.5</v>
      </c>
      <c r="L94" s="32">
        <v>0</v>
      </c>
      <c r="M94" s="31">
        <f t="shared" si="8"/>
        <v>1064</v>
      </c>
      <c r="N94" s="31">
        <v>25</v>
      </c>
      <c r="O94" s="31">
        <f t="shared" si="6"/>
        <v>2093.5</v>
      </c>
      <c r="P94" s="33">
        <f t="shared" si="4"/>
        <v>32906.5</v>
      </c>
    </row>
    <row r="95" spans="1:16" x14ac:dyDescent="0.2">
      <c r="A95" s="30">
        <v>94</v>
      </c>
      <c r="B95" s="34" t="s">
        <v>163</v>
      </c>
      <c r="C95" s="18" t="s">
        <v>161</v>
      </c>
      <c r="D95" s="18" t="s">
        <v>49</v>
      </c>
      <c r="E95" s="18" t="s">
        <v>31</v>
      </c>
      <c r="F95" s="19" t="s">
        <v>21</v>
      </c>
      <c r="G95" s="18" t="s">
        <v>217</v>
      </c>
      <c r="H95" s="31">
        <v>30000</v>
      </c>
      <c r="I95" s="32">
        <v>0</v>
      </c>
      <c r="J95" s="31">
        <v>30000</v>
      </c>
      <c r="K95" s="31">
        <f t="shared" si="5"/>
        <v>861</v>
      </c>
      <c r="L95" s="32">
        <v>0</v>
      </c>
      <c r="M95" s="31">
        <f t="shared" si="8"/>
        <v>912</v>
      </c>
      <c r="N95" s="31">
        <v>25</v>
      </c>
      <c r="O95" s="31">
        <f t="shared" si="6"/>
        <v>1798</v>
      </c>
      <c r="P95" s="33">
        <f t="shared" si="4"/>
        <v>28202</v>
      </c>
    </row>
    <row r="96" spans="1:16" ht="25.5" x14ac:dyDescent="0.2">
      <c r="A96" s="30">
        <v>95</v>
      </c>
      <c r="B96" s="35" t="s">
        <v>231</v>
      </c>
      <c r="C96" s="18" t="s">
        <v>170</v>
      </c>
      <c r="D96" s="18" t="s">
        <v>171</v>
      </c>
      <c r="E96" s="18" t="s">
        <v>172</v>
      </c>
      <c r="F96" s="19" t="s">
        <v>24</v>
      </c>
      <c r="G96" s="18" t="s">
        <v>232</v>
      </c>
      <c r="H96" s="19">
        <v>11500</v>
      </c>
      <c r="I96" s="31">
        <v>0</v>
      </c>
      <c r="J96" s="32">
        <v>11500</v>
      </c>
      <c r="K96" s="31">
        <v>0</v>
      </c>
      <c r="L96" s="31">
        <v>0</v>
      </c>
      <c r="M96" s="31">
        <v>0</v>
      </c>
      <c r="N96" s="31">
        <v>0</v>
      </c>
      <c r="O96" s="31">
        <v>0</v>
      </c>
      <c r="P96" s="33">
        <v>11500</v>
      </c>
    </row>
    <row r="97" spans="1:16" ht="25.5" x14ac:dyDescent="0.2">
      <c r="A97" s="30">
        <v>96</v>
      </c>
      <c r="B97" s="35" t="s">
        <v>233</v>
      </c>
      <c r="C97" s="18" t="s">
        <v>170</v>
      </c>
      <c r="D97" s="18" t="s">
        <v>171</v>
      </c>
      <c r="E97" s="18" t="s">
        <v>172</v>
      </c>
      <c r="F97" s="19" t="s">
        <v>21</v>
      </c>
      <c r="G97" s="18" t="s">
        <v>232</v>
      </c>
      <c r="H97" s="19">
        <v>11500</v>
      </c>
      <c r="I97" s="31">
        <v>0</v>
      </c>
      <c r="J97" s="32">
        <v>11500</v>
      </c>
      <c r="K97" s="31">
        <v>0</v>
      </c>
      <c r="L97" s="31">
        <v>0</v>
      </c>
      <c r="M97" s="32">
        <v>0</v>
      </c>
      <c r="N97" s="31">
        <v>0</v>
      </c>
      <c r="O97" s="31">
        <v>0</v>
      </c>
      <c r="P97" s="33">
        <v>11500</v>
      </c>
    </row>
    <row r="98" spans="1:16" ht="24" x14ac:dyDescent="0.2">
      <c r="A98" s="30">
        <v>97</v>
      </c>
      <c r="B98" s="35" t="s">
        <v>234</v>
      </c>
      <c r="C98" s="18" t="s">
        <v>170</v>
      </c>
      <c r="D98" s="18" t="s">
        <v>171</v>
      </c>
      <c r="E98" s="18" t="s">
        <v>172</v>
      </c>
      <c r="F98" s="19" t="s">
        <v>24</v>
      </c>
      <c r="G98" s="18" t="s">
        <v>232</v>
      </c>
      <c r="H98" s="19">
        <v>11500</v>
      </c>
      <c r="I98" s="31">
        <v>0</v>
      </c>
      <c r="J98" s="32">
        <v>11500</v>
      </c>
      <c r="K98" s="31">
        <v>0</v>
      </c>
      <c r="L98" s="31">
        <v>0</v>
      </c>
      <c r="M98" s="32">
        <v>0</v>
      </c>
      <c r="N98" s="31">
        <v>0</v>
      </c>
      <c r="O98" s="31">
        <v>0</v>
      </c>
      <c r="P98" s="33">
        <v>11500</v>
      </c>
    </row>
    <row r="99" spans="1:16" ht="25.5" x14ac:dyDescent="0.2">
      <c r="A99" s="30">
        <v>98</v>
      </c>
      <c r="B99" s="35" t="s">
        <v>235</v>
      </c>
      <c r="C99" s="18" t="s">
        <v>170</v>
      </c>
      <c r="D99" s="18" t="s">
        <v>171</v>
      </c>
      <c r="E99" s="18" t="s">
        <v>172</v>
      </c>
      <c r="F99" s="19" t="s">
        <v>24</v>
      </c>
      <c r="G99" s="18" t="s">
        <v>232</v>
      </c>
      <c r="H99" s="19">
        <v>25000</v>
      </c>
      <c r="I99" s="31">
        <v>0</v>
      </c>
      <c r="J99" s="32">
        <v>25000</v>
      </c>
      <c r="K99" s="31">
        <v>0</v>
      </c>
      <c r="L99" s="31">
        <v>0</v>
      </c>
      <c r="M99" s="31">
        <v>0</v>
      </c>
      <c r="N99" s="31">
        <v>0</v>
      </c>
      <c r="O99" s="31">
        <v>0</v>
      </c>
      <c r="P99" s="33">
        <v>25000</v>
      </c>
    </row>
    <row r="100" spans="1:16" ht="24" x14ac:dyDescent="0.2">
      <c r="A100" s="30">
        <v>99</v>
      </c>
      <c r="B100" s="35" t="s">
        <v>236</v>
      </c>
      <c r="C100" s="18" t="s">
        <v>170</v>
      </c>
      <c r="D100" s="18" t="s">
        <v>171</v>
      </c>
      <c r="E100" s="18" t="s">
        <v>172</v>
      </c>
      <c r="F100" s="19" t="s">
        <v>24</v>
      </c>
      <c r="G100" s="18" t="s">
        <v>232</v>
      </c>
      <c r="H100" s="19">
        <v>30000</v>
      </c>
      <c r="I100" s="31">
        <v>0</v>
      </c>
      <c r="J100" s="32">
        <v>30000</v>
      </c>
      <c r="K100" s="31">
        <v>0</v>
      </c>
      <c r="L100" s="31">
        <v>0</v>
      </c>
      <c r="M100" s="32">
        <v>0</v>
      </c>
      <c r="N100" s="31">
        <v>0</v>
      </c>
      <c r="O100" s="31">
        <v>0</v>
      </c>
      <c r="P100" s="33">
        <v>30000</v>
      </c>
    </row>
    <row r="101" spans="1:16" ht="25.5" x14ac:dyDescent="0.2">
      <c r="A101" s="30">
        <v>100</v>
      </c>
      <c r="B101" s="35" t="s">
        <v>237</v>
      </c>
      <c r="C101" s="18" t="s">
        <v>170</v>
      </c>
      <c r="D101" s="18" t="s">
        <v>171</v>
      </c>
      <c r="E101" s="18" t="s">
        <v>172</v>
      </c>
      <c r="F101" s="19" t="s">
        <v>21</v>
      </c>
      <c r="G101" s="18" t="s">
        <v>232</v>
      </c>
      <c r="H101" s="19">
        <v>11500</v>
      </c>
      <c r="I101" s="31">
        <v>0</v>
      </c>
      <c r="J101" s="32">
        <v>11500</v>
      </c>
      <c r="K101" s="31">
        <v>0</v>
      </c>
      <c r="L101" s="31">
        <v>0</v>
      </c>
      <c r="M101" s="32">
        <v>0</v>
      </c>
      <c r="N101" s="31">
        <v>0</v>
      </c>
      <c r="O101" s="31">
        <v>0</v>
      </c>
      <c r="P101" s="33">
        <v>11500</v>
      </c>
    </row>
    <row r="102" spans="1:16" ht="25.5" x14ac:dyDescent="0.2">
      <c r="A102" s="30">
        <v>101</v>
      </c>
      <c r="B102" s="35" t="s">
        <v>238</v>
      </c>
      <c r="C102" s="18" t="s">
        <v>170</v>
      </c>
      <c r="D102" s="18" t="s">
        <v>171</v>
      </c>
      <c r="E102" s="18" t="s">
        <v>172</v>
      </c>
      <c r="F102" s="19" t="s">
        <v>24</v>
      </c>
      <c r="G102" s="18" t="s">
        <v>232</v>
      </c>
      <c r="H102" s="19">
        <v>11500</v>
      </c>
      <c r="I102" s="31">
        <v>0</v>
      </c>
      <c r="J102" s="32">
        <v>11500</v>
      </c>
      <c r="K102" s="31">
        <v>0</v>
      </c>
      <c r="L102" s="31">
        <v>0</v>
      </c>
      <c r="M102" s="31">
        <v>0</v>
      </c>
      <c r="N102" s="31">
        <v>0</v>
      </c>
      <c r="O102" s="31">
        <v>0</v>
      </c>
      <c r="P102" s="33">
        <v>11500</v>
      </c>
    </row>
    <row r="103" spans="1:16" ht="25.5" x14ac:dyDescent="0.2">
      <c r="A103" s="30">
        <v>102</v>
      </c>
      <c r="B103" s="35" t="s">
        <v>239</v>
      </c>
      <c r="C103" s="18" t="s">
        <v>170</v>
      </c>
      <c r="D103" s="18" t="s">
        <v>171</v>
      </c>
      <c r="E103" s="18" t="s">
        <v>172</v>
      </c>
      <c r="F103" s="19" t="s">
        <v>21</v>
      </c>
      <c r="G103" s="18" t="s">
        <v>232</v>
      </c>
      <c r="H103" s="19">
        <v>11500</v>
      </c>
      <c r="I103" s="31">
        <v>0</v>
      </c>
      <c r="J103" s="32">
        <v>11500</v>
      </c>
      <c r="K103" s="31">
        <v>0</v>
      </c>
      <c r="L103" s="31">
        <v>0</v>
      </c>
      <c r="M103" s="32">
        <v>0</v>
      </c>
      <c r="N103" s="31">
        <v>0</v>
      </c>
      <c r="O103" s="31">
        <v>0</v>
      </c>
      <c r="P103" s="33">
        <v>11500</v>
      </c>
    </row>
    <row r="104" spans="1:16" ht="24" x14ac:dyDescent="0.2">
      <c r="A104" s="30">
        <v>103</v>
      </c>
      <c r="B104" s="35" t="s">
        <v>174</v>
      </c>
      <c r="C104" s="18" t="s">
        <v>240</v>
      </c>
      <c r="D104" s="18" t="s">
        <v>241</v>
      </c>
      <c r="E104" s="18" t="s">
        <v>173</v>
      </c>
      <c r="F104" s="19" t="s">
        <v>24</v>
      </c>
      <c r="G104" s="18" t="s">
        <v>242</v>
      </c>
      <c r="H104" s="19">
        <v>150000</v>
      </c>
      <c r="I104" s="31">
        <v>0</v>
      </c>
      <c r="J104" s="32">
        <v>150000</v>
      </c>
      <c r="K104" s="31">
        <v>4305</v>
      </c>
      <c r="L104" s="31">
        <v>23866.62</v>
      </c>
      <c r="M104" s="31">
        <v>4560</v>
      </c>
      <c r="N104" s="31">
        <v>0</v>
      </c>
      <c r="O104" s="31">
        <v>32731.62</v>
      </c>
      <c r="P104" s="33">
        <v>117268.38</v>
      </c>
    </row>
    <row r="105" spans="1:16" ht="25.5" x14ac:dyDescent="0.2">
      <c r="A105" s="30">
        <v>104</v>
      </c>
      <c r="B105" s="35" t="s">
        <v>175</v>
      </c>
      <c r="C105" s="18" t="s">
        <v>240</v>
      </c>
      <c r="D105" s="18" t="s">
        <v>243</v>
      </c>
      <c r="E105" s="18" t="s">
        <v>173</v>
      </c>
      <c r="F105" s="19" t="s">
        <v>24</v>
      </c>
      <c r="G105" s="18" t="s">
        <v>242</v>
      </c>
      <c r="H105" s="19">
        <v>70000</v>
      </c>
      <c r="I105" s="31">
        <v>0</v>
      </c>
      <c r="J105" s="32">
        <v>70000</v>
      </c>
      <c r="K105" s="31">
        <v>2009</v>
      </c>
      <c r="L105" s="31">
        <v>5368.48</v>
      </c>
      <c r="M105" s="32">
        <v>2128</v>
      </c>
      <c r="N105" s="31">
        <v>0</v>
      </c>
      <c r="O105" s="31">
        <v>9505.48</v>
      </c>
      <c r="P105" s="33">
        <v>60494.520000000004</v>
      </c>
    </row>
    <row r="106" spans="1:16" ht="25.5" x14ac:dyDescent="0.2">
      <c r="A106" s="30">
        <v>105</v>
      </c>
      <c r="B106" s="35" t="s">
        <v>244</v>
      </c>
      <c r="C106" s="18" t="s">
        <v>240</v>
      </c>
      <c r="D106" s="18" t="s">
        <v>245</v>
      </c>
      <c r="E106" s="18" t="s">
        <v>173</v>
      </c>
      <c r="F106" s="19" t="s">
        <v>21</v>
      </c>
      <c r="G106" s="18" t="s">
        <v>242</v>
      </c>
      <c r="H106" s="19">
        <v>70000</v>
      </c>
      <c r="I106" s="31">
        <v>0</v>
      </c>
      <c r="J106" s="32">
        <v>70000</v>
      </c>
      <c r="K106" s="31">
        <v>2009</v>
      </c>
      <c r="L106" s="31">
        <v>4828.43</v>
      </c>
      <c r="M106" s="32">
        <v>2128</v>
      </c>
      <c r="N106" s="31">
        <v>2700.24</v>
      </c>
      <c r="O106" s="31">
        <v>11665.67</v>
      </c>
      <c r="P106" s="33">
        <v>58334.33</v>
      </c>
    </row>
    <row r="107" spans="1:16" ht="24" x14ac:dyDescent="0.2">
      <c r="A107" s="30">
        <v>106</v>
      </c>
      <c r="B107" s="35" t="s">
        <v>176</v>
      </c>
      <c r="C107" s="18" t="s">
        <v>47</v>
      </c>
      <c r="D107" s="18" t="s">
        <v>246</v>
      </c>
      <c r="E107" s="18" t="s">
        <v>173</v>
      </c>
      <c r="F107" s="19" t="s">
        <v>24</v>
      </c>
      <c r="G107" s="18" t="s">
        <v>242</v>
      </c>
      <c r="H107" s="19">
        <v>80000</v>
      </c>
      <c r="I107" s="31">
        <v>0</v>
      </c>
      <c r="J107" s="32">
        <v>80000</v>
      </c>
      <c r="K107" s="31">
        <v>2296</v>
      </c>
      <c r="L107" s="31">
        <v>7400.87</v>
      </c>
      <c r="M107" s="31">
        <v>2432</v>
      </c>
      <c r="N107" s="31">
        <v>0</v>
      </c>
      <c r="O107" s="31">
        <v>12128.869999999999</v>
      </c>
      <c r="P107" s="33">
        <v>67871.13</v>
      </c>
    </row>
    <row r="108" spans="1:16" ht="25.5" x14ac:dyDescent="0.2">
      <c r="A108" s="30">
        <v>107</v>
      </c>
      <c r="B108" s="35" t="s">
        <v>247</v>
      </c>
      <c r="C108" s="18" t="s">
        <v>47</v>
      </c>
      <c r="D108" s="18" t="s">
        <v>248</v>
      </c>
      <c r="E108" s="18" t="s">
        <v>173</v>
      </c>
      <c r="F108" s="19" t="s">
        <v>21</v>
      </c>
      <c r="G108" s="18" t="s">
        <v>242</v>
      </c>
      <c r="H108" s="19">
        <v>45000</v>
      </c>
      <c r="I108" s="31">
        <v>0</v>
      </c>
      <c r="J108" s="32">
        <v>45000</v>
      </c>
      <c r="K108" s="31">
        <v>1291.5</v>
      </c>
      <c r="L108" s="31">
        <v>1148.33</v>
      </c>
      <c r="M108" s="32">
        <v>1368</v>
      </c>
      <c r="N108" s="31">
        <v>0</v>
      </c>
      <c r="O108" s="31">
        <v>3807.83</v>
      </c>
      <c r="P108" s="33">
        <v>41192.17</v>
      </c>
    </row>
    <row r="109" spans="1:16" ht="25.5" x14ac:dyDescent="0.2">
      <c r="A109" s="30">
        <v>108</v>
      </c>
      <c r="B109" s="35" t="s">
        <v>249</v>
      </c>
      <c r="C109" s="18" t="s">
        <v>51</v>
      </c>
      <c r="D109" s="18" t="s">
        <v>52</v>
      </c>
      <c r="E109" s="18" t="s">
        <v>173</v>
      </c>
      <c r="F109" s="19" t="s">
        <v>21</v>
      </c>
      <c r="G109" s="18" t="s">
        <v>242</v>
      </c>
      <c r="H109" s="19">
        <v>50000</v>
      </c>
      <c r="I109" s="31">
        <v>0</v>
      </c>
      <c r="J109" s="32">
        <v>50000</v>
      </c>
      <c r="K109" s="31">
        <v>1435</v>
      </c>
      <c r="L109" s="31">
        <v>1854</v>
      </c>
      <c r="M109" s="31">
        <v>1520</v>
      </c>
      <c r="N109" s="31">
        <v>0</v>
      </c>
      <c r="O109" s="31">
        <v>4809</v>
      </c>
      <c r="P109" s="33">
        <v>45191</v>
      </c>
    </row>
    <row r="110" spans="1:16" ht="24" x14ac:dyDescent="0.2">
      <c r="A110" s="30">
        <v>109</v>
      </c>
      <c r="B110" s="35" t="s">
        <v>178</v>
      </c>
      <c r="C110" s="18" t="s">
        <v>51</v>
      </c>
      <c r="D110" s="18" t="s">
        <v>52</v>
      </c>
      <c r="E110" s="18" t="s">
        <v>173</v>
      </c>
      <c r="F110" s="19" t="s">
        <v>21</v>
      </c>
      <c r="G110" s="18" t="s">
        <v>242</v>
      </c>
      <c r="H110" s="19">
        <v>50000</v>
      </c>
      <c r="I110" s="31">
        <v>0</v>
      </c>
      <c r="J110" s="32">
        <v>50000</v>
      </c>
      <c r="K110" s="31">
        <v>1435</v>
      </c>
      <c r="L110" s="31">
        <v>1448.96</v>
      </c>
      <c r="M110" s="32">
        <v>1520</v>
      </c>
      <c r="N110" s="31">
        <v>2800.24</v>
      </c>
      <c r="O110" s="31">
        <v>7204.2</v>
      </c>
      <c r="P110" s="33">
        <v>42795.8</v>
      </c>
    </row>
    <row r="111" spans="1:16" ht="25.5" x14ac:dyDescent="0.2">
      <c r="A111" s="30">
        <v>110</v>
      </c>
      <c r="B111" s="35" t="s">
        <v>250</v>
      </c>
      <c r="C111" s="18" t="s">
        <v>51</v>
      </c>
      <c r="D111" s="18" t="s">
        <v>52</v>
      </c>
      <c r="E111" s="18" t="s">
        <v>173</v>
      </c>
      <c r="F111" s="19" t="s">
        <v>21</v>
      </c>
      <c r="G111" s="18" t="s">
        <v>242</v>
      </c>
      <c r="H111" s="19">
        <v>50000</v>
      </c>
      <c r="I111" s="31">
        <v>0</v>
      </c>
      <c r="J111" s="32">
        <v>50000</v>
      </c>
      <c r="K111" s="31">
        <v>1435</v>
      </c>
      <c r="L111" s="31">
        <v>1854</v>
      </c>
      <c r="M111" s="32">
        <v>1520</v>
      </c>
      <c r="N111" s="31">
        <v>100</v>
      </c>
      <c r="O111" s="31">
        <v>4909</v>
      </c>
      <c r="P111" s="33">
        <v>45091</v>
      </c>
    </row>
    <row r="112" spans="1:16" ht="24" x14ac:dyDescent="0.2">
      <c r="A112" s="30">
        <v>111</v>
      </c>
      <c r="B112" s="35" t="s">
        <v>179</v>
      </c>
      <c r="C112" s="18" t="s">
        <v>57</v>
      </c>
      <c r="D112" s="18" t="s">
        <v>251</v>
      </c>
      <c r="E112" s="18" t="s">
        <v>173</v>
      </c>
      <c r="F112" s="19" t="s">
        <v>21</v>
      </c>
      <c r="G112" s="18" t="s">
        <v>242</v>
      </c>
      <c r="H112" s="19">
        <v>150000</v>
      </c>
      <c r="I112" s="31">
        <v>0</v>
      </c>
      <c r="J112" s="32">
        <v>150000</v>
      </c>
      <c r="K112" s="31">
        <v>4305</v>
      </c>
      <c r="L112" s="31">
        <v>23866.62</v>
      </c>
      <c r="M112" s="31">
        <v>4560</v>
      </c>
      <c r="N112" s="31">
        <v>0</v>
      </c>
      <c r="O112" s="31">
        <v>32731.62</v>
      </c>
      <c r="P112" s="33">
        <v>117268.38</v>
      </c>
    </row>
    <row r="113" spans="1:16" ht="25.5" x14ac:dyDescent="0.2">
      <c r="A113" s="30">
        <v>112</v>
      </c>
      <c r="B113" s="35" t="s">
        <v>181</v>
      </c>
      <c r="C113" s="18" t="s">
        <v>57</v>
      </c>
      <c r="D113" s="18" t="s">
        <v>252</v>
      </c>
      <c r="E113" s="18" t="s">
        <v>173</v>
      </c>
      <c r="F113" s="19" t="s">
        <v>21</v>
      </c>
      <c r="G113" s="18" t="s">
        <v>242</v>
      </c>
      <c r="H113" s="19">
        <v>45000</v>
      </c>
      <c r="I113" s="31">
        <v>0</v>
      </c>
      <c r="J113" s="32">
        <v>45000</v>
      </c>
      <c r="K113" s="31">
        <v>1291.5</v>
      </c>
      <c r="L113" s="31">
        <v>1148.33</v>
      </c>
      <c r="M113" s="32">
        <v>1368</v>
      </c>
      <c r="N113" s="31">
        <v>100</v>
      </c>
      <c r="O113" s="31">
        <v>3907.83</v>
      </c>
      <c r="P113" s="33">
        <v>41092.17</v>
      </c>
    </row>
    <row r="114" spans="1:16" ht="25.5" x14ac:dyDescent="0.2">
      <c r="A114" s="30">
        <v>113</v>
      </c>
      <c r="B114" s="35" t="s">
        <v>182</v>
      </c>
      <c r="C114" s="18" t="s">
        <v>57</v>
      </c>
      <c r="D114" s="18" t="s">
        <v>253</v>
      </c>
      <c r="E114" s="18" t="s">
        <v>173</v>
      </c>
      <c r="F114" s="19" t="s">
        <v>21</v>
      </c>
      <c r="G114" s="18" t="s">
        <v>242</v>
      </c>
      <c r="H114" s="19">
        <v>46000</v>
      </c>
      <c r="I114" s="31">
        <v>0</v>
      </c>
      <c r="J114" s="32">
        <v>46000</v>
      </c>
      <c r="K114" s="31">
        <v>1320.2</v>
      </c>
      <c r="L114" s="31">
        <v>1289.46</v>
      </c>
      <c r="M114" s="31">
        <v>1398.4</v>
      </c>
      <c r="N114" s="31">
        <v>0</v>
      </c>
      <c r="O114" s="31">
        <v>4008.06</v>
      </c>
      <c r="P114" s="33">
        <v>41991.94</v>
      </c>
    </row>
    <row r="115" spans="1:16" ht="25.5" x14ac:dyDescent="0.2">
      <c r="A115" s="30">
        <v>114</v>
      </c>
      <c r="B115" s="35" t="s">
        <v>180</v>
      </c>
      <c r="C115" s="18" t="s">
        <v>57</v>
      </c>
      <c r="D115" s="18" t="s">
        <v>254</v>
      </c>
      <c r="E115" s="18" t="s">
        <v>173</v>
      </c>
      <c r="F115" s="19" t="s">
        <v>24</v>
      </c>
      <c r="G115" s="18" t="s">
        <v>242</v>
      </c>
      <c r="H115" s="19">
        <v>36000</v>
      </c>
      <c r="I115" s="31">
        <v>0</v>
      </c>
      <c r="J115" s="32">
        <v>36000</v>
      </c>
      <c r="K115" s="31">
        <v>1033.2</v>
      </c>
      <c r="L115" s="31">
        <v>0</v>
      </c>
      <c r="M115" s="32">
        <v>1094.4000000000001</v>
      </c>
      <c r="N115" s="31">
        <v>100</v>
      </c>
      <c r="O115" s="31">
        <v>2227.6000000000004</v>
      </c>
      <c r="P115" s="33">
        <v>33772.400000000001</v>
      </c>
    </row>
    <row r="116" spans="1:16" ht="25.5" x14ac:dyDescent="0.2">
      <c r="A116" s="30">
        <v>115</v>
      </c>
      <c r="B116" s="35" t="s">
        <v>183</v>
      </c>
      <c r="C116" s="18" t="s">
        <v>68</v>
      </c>
      <c r="D116" s="18" t="s">
        <v>255</v>
      </c>
      <c r="E116" s="18" t="s">
        <v>173</v>
      </c>
      <c r="F116" s="19" t="s">
        <v>24</v>
      </c>
      <c r="G116" s="18" t="s">
        <v>242</v>
      </c>
      <c r="H116" s="19">
        <v>150000</v>
      </c>
      <c r="I116" s="31">
        <v>0</v>
      </c>
      <c r="J116" s="32">
        <v>150000</v>
      </c>
      <c r="K116" s="31">
        <v>4305</v>
      </c>
      <c r="L116" s="31">
        <v>23866.62</v>
      </c>
      <c r="M116" s="32">
        <v>4560</v>
      </c>
      <c r="N116" s="31">
        <v>0</v>
      </c>
      <c r="O116" s="31">
        <v>32731.62</v>
      </c>
      <c r="P116" s="33">
        <v>117268.38</v>
      </c>
    </row>
    <row r="117" spans="1:16" ht="25.5" x14ac:dyDescent="0.2">
      <c r="A117" s="30">
        <v>116</v>
      </c>
      <c r="B117" s="35" t="s">
        <v>185</v>
      </c>
      <c r="C117" s="18" t="s">
        <v>68</v>
      </c>
      <c r="D117" s="18" t="s">
        <v>256</v>
      </c>
      <c r="E117" s="18" t="s">
        <v>173</v>
      </c>
      <c r="F117" s="19" t="s">
        <v>21</v>
      </c>
      <c r="G117" s="18" t="s">
        <v>242</v>
      </c>
      <c r="H117" s="19">
        <v>100000</v>
      </c>
      <c r="I117" s="31">
        <v>0</v>
      </c>
      <c r="J117" s="32">
        <v>100000</v>
      </c>
      <c r="K117" s="31">
        <v>2870</v>
      </c>
      <c r="L117" s="31">
        <v>12105.37</v>
      </c>
      <c r="M117" s="31">
        <v>3040</v>
      </c>
      <c r="N117" s="31">
        <v>0</v>
      </c>
      <c r="O117" s="31">
        <v>18015.370000000003</v>
      </c>
      <c r="P117" s="33">
        <v>81984.63</v>
      </c>
    </row>
    <row r="118" spans="1:16" ht="25.5" x14ac:dyDescent="0.2">
      <c r="A118" s="30">
        <v>117</v>
      </c>
      <c r="B118" s="35" t="s">
        <v>188</v>
      </c>
      <c r="C118" s="18" t="s">
        <v>68</v>
      </c>
      <c r="D118" s="18" t="s">
        <v>257</v>
      </c>
      <c r="E118" s="18" t="s">
        <v>173</v>
      </c>
      <c r="F118" s="19" t="s">
        <v>24</v>
      </c>
      <c r="G118" s="18" t="s">
        <v>242</v>
      </c>
      <c r="H118" s="19">
        <v>80000</v>
      </c>
      <c r="I118" s="31">
        <v>0</v>
      </c>
      <c r="J118" s="32">
        <v>80000</v>
      </c>
      <c r="K118" s="31">
        <v>2296</v>
      </c>
      <c r="L118" s="31">
        <v>7063.34</v>
      </c>
      <c r="M118" s="32">
        <v>2432</v>
      </c>
      <c r="N118" s="31">
        <v>1350.12</v>
      </c>
      <c r="O118" s="31">
        <v>13141.46</v>
      </c>
      <c r="P118" s="33">
        <v>66858.540000000008</v>
      </c>
    </row>
    <row r="119" spans="1:16" ht="25.5" x14ac:dyDescent="0.2">
      <c r="A119" s="30">
        <v>118</v>
      </c>
      <c r="B119" s="35" t="s">
        <v>258</v>
      </c>
      <c r="C119" s="18" t="s">
        <v>68</v>
      </c>
      <c r="D119" s="18" t="s">
        <v>259</v>
      </c>
      <c r="E119" s="18" t="s">
        <v>173</v>
      </c>
      <c r="F119" s="19" t="s">
        <v>24</v>
      </c>
      <c r="G119" s="18" t="s">
        <v>242</v>
      </c>
      <c r="H119" s="19">
        <v>45000</v>
      </c>
      <c r="I119" s="31">
        <v>0</v>
      </c>
      <c r="J119" s="32">
        <v>45000</v>
      </c>
      <c r="K119" s="31">
        <v>1291.5</v>
      </c>
      <c r="L119" s="31">
        <v>1148.33</v>
      </c>
      <c r="M119" s="31">
        <v>1368</v>
      </c>
      <c r="N119" s="31">
        <v>0</v>
      </c>
      <c r="O119" s="31">
        <v>3807.83</v>
      </c>
      <c r="P119" s="33">
        <v>41192.17</v>
      </c>
    </row>
    <row r="120" spans="1:16" ht="25.5" x14ac:dyDescent="0.2">
      <c r="A120" s="30">
        <v>119</v>
      </c>
      <c r="B120" s="35" t="s">
        <v>186</v>
      </c>
      <c r="C120" s="18" t="s">
        <v>68</v>
      </c>
      <c r="D120" s="18" t="s">
        <v>187</v>
      </c>
      <c r="E120" s="18" t="s">
        <v>173</v>
      </c>
      <c r="F120" s="19" t="s">
        <v>24</v>
      </c>
      <c r="G120" s="18" t="s">
        <v>242</v>
      </c>
      <c r="H120" s="19">
        <v>45000</v>
      </c>
      <c r="I120" s="31">
        <v>0</v>
      </c>
      <c r="J120" s="32">
        <v>45000</v>
      </c>
      <c r="K120" s="31">
        <v>1291.5</v>
      </c>
      <c r="L120" s="31">
        <v>743.29</v>
      </c>
      <c r="M120" s="32">
        <v>1368</v>
      </c>
      <c r="N120" s="31">
        <v>2700.24</v>
      </c>
      <c r="O120" s="31">
        <v>6103.03</v>
      </c>
      <c r="P120" s="33">
        <v>38896.97</v>
      </c>
    </row>
    <row r="121" spans="1:16" ht="25.5" x14ac:dyDescent="0.2">
      <c r="A121" s="30">
        <v>120</v>
      </c>
      <c r="B121" s="35" t="s">
        <v>260</v>
      </c>
      <c r="C121" s="18" t="s">
        <v>68</v>
      </c>
      <c r="D121" s="18" t="s">
        <v>261</v>
      </c>
      <c r="E121" s="18" t="s">
        <v>173</v>
      </c>
      <c r="F121" s="19" t="s">
        <v>24</v>
      </c>
      <c r="G121" s="18" t="s">
        <v>242</v>
      </c>
      <c r="H121" s="19">
        <v>70000</v>
      </c>
      <c r="I121" s="31">
        <v>0</v>
      </c>
      <c r="J121" s="32">
        <v>70000</v>
      </c>
      <c r="K121" s="31">
        <v>2009</v>
      </c>
      <c r="L121" s="31">
        <v>5368.48</v>
      </c>
      <c r="M121" s="32">
        <v>2128</v>
      </c>
      <c r="N121" s="31">
        <v>0</v>
      </c>
      <c r="O121" s="31">
        <v>9505.48</v>
      </c>
      <c r="P121" s="33">
        <v>60494.520000000004</v>
      </c>
    </row>
    <row r="122" spans="1:16" ht="24" x14ac:dyDescent="0.2">
      <c r="A122" s="30">
        <v>121</v>
      </c>
      <c r="B122" s="35" t="s">
        <v>262</v>
      </c>
      <c r="C122" s="18" t="s">
        <v>263</v>
      </c>
      <c r="D122" s="18" t="s">
        <v>189</v>
      </c>
      <c r="E122" s="18" t="s">
        <v>173</v>
      </c>
      <c r="F122" s="19" t="s">
        <v>24</v>
      </c>
      <c r="G122" s="18" t="s">
        <v>242</v>
      </c>
      <c r="H122" s="19">
        <v>150000</v>
      </c>
      <c r="I122" s="31">
        <v>0</v>
      </c>
      <c r="J122" s="32">
        <v>150000</v>
      </c>
      <c r="K122" s="31">
        <v>4305</v>
      </c>
      <c r="L122" s="31">
        <v>23866.62</v>
      </c>
      <c r="M122" s="31">
        <v>4560</v>
      </c>
      <c r="N122" s="31">
        <v>0</v>
      </c>
      <c r="O122" s="31">
        <v>32731.62</v>
      </c>
      <c r="P122" s="33">
        <v>117268.38</v>
      </c>
    </row>
    <row r="123" spans="1:16" ht="25.5" x14ac:dyDescent="0.2">
      <c r="A123" s="30">
        <v>122</v>
      </c>
      <c r="B123" s="35" t="s">
        <v>264</v>
      </c>
      <c r="C123" s="18" t="s">
        <v>263</v>
      </c>
      <c r="D123" s="18" t="s">
        <v>265</v>
      </c>
      <c r="E123" s="18" t="s">
        <v>173</v>
      </c>
      <c r="F123" s="19" t="s">
        <v>21</v>
      </c>
      <c r="G123" s="18" t="s">
        <v>242</v>
      </c>
      <c r="H123" s="19">
        <v>50000</v>
      </c>
      <c r="I123" s="31">
        <v>0</v>
      </c>
      <c r="J123" s="32">
        <v>50000</v>
      </c>
      <c r="K123" s="31">
        <v>1435</v>
      </c>
      <c r="L123" s="31">
        <v>1651.48</v>
      </c>
      <c r="M123" s="32">
        <v>1520</v>
      </c>
      <c r="N123" s="31">
        <v>1350.12</v>
      </c>
      <c r="O123" s="31">
        <v>5956.5999999999995</v>
      </c>
      <c r="P123" s="33">
        <v>44043.4</v>
      </c>
    </row>
    <row r="124" spans="1:16" ht="25.5" x14ac:dyDescent="0.2">
      <c r="A124" s="30">
        <v>123</v>
      </c>
      <c r="B124" s="35" t="s">
        <v>266</v>
      </c>
      <c r="C124" s="18" t="s">
        <v>263</v>
      </c>
      <c r="D124" s="18" t="s">
        <v>267</v>
      </c>
      <c r="E124" s="18" t="s">
        <v>173</v>
      </c>
      <c r="F124" s="19" t="s">
        <v>24</v>
      </c>
      <c r="G124" s="18" t="s">
        <v>242</v>
      </c>
      <c r="H124" s="19">
        <v>47000</v>
      </c>
      <c r="I124" s="31">
        <v>0</v>
      </c>
      <c r="J124" s="32">
        <v>47000</v>
      </c>
      <c r="K124" s="31">
        <v>1348.9</v>
      </c>
      <c r="L124" s="31">
        <v>1228.08</v>
      </c>
      <c r="M124" s="31">
        <v>1428.8</v>
      </c>
      <c r="N124" s="31">
        <v>1350.12</v>
      </c>
      <c r="O124" s="31">
        <v>5355.9</v>
      </c>
      <c r="P124" s="33">
        <v>41644.1</v>
      </c>
    </row>
    <row r="125" spans="1:16" ht="24" x14ac:dyDescent="0.2">
      <c r="A125" s="30">
        <v>124</v>
      </c>
      <c r="B125" s="35" t="s">
        <v>190</v>
      </c>
      <c r="C125" s="18" t="s">
        <v>268</v>
      </c>
      <c r="D125" s="18" t="s">
        <v>269</v>
      </c>
      <c r="E125" s="18" t="s">
        <v>173</v>
      </c>
      <c r="F125" s="19" t="s">
        <v>21</v>
      </c>
      <c r="G125" s="18" t="s">
        <v>242</v>
      </c>
      <c r="H125" s="19">
        <v>150000</v>
      </c>
      <c r="I125" s="31">
        <v>0</v>
      </c>
      <c r="J125" s="32">
        <v>150000</v>
      </c>
      <c r="K125" s="31">
        <v>4305</v>
      </c>
      <c r="L125" s="31">
        <v>23866.62</v>
      </c>
      <c r="M125" s="32">
        <v>4560</v>
      </c>
      <c r="N125" s="31">
        <v>5664</v>
      </c>
      <c r="O125" s="31">
        <v>38395.619999999995</v>
      </c>
      <c r="P125" s="33">
        <v>111604.38</v>
      </c>
    </row>
    <row r="126" spans="1:16" ht="25.5" x14ac:dyDescent="0.2">
      <c r="A126" s="30">
        <v>125</v>
      </c>
      <c r="B126" s="35" t="s">
        <v>191</v>
      </c>
      <c r="C126" s="18" t="s">
        <v>78</v>
      </c>
      <c r="D126" s="18" t="s">
        <v>270</v>
      </c>
      <c r="E126" s="18" t="s">
        <v>173</v>
      </c>
      <c r="F126" s="19" t="s">
        <v>21</v>
      </c>
      <c r="G126" s="18" t="s">
        <v>242</v>
      </c>
      <c r="H126" s="19">
        <v>110000</v>
      </c>
      <c r="I126" s="31">
        <v>0</v>
      </c>
      <c r="J126" s="32">
        <v>110000</v>
      </c>
      <c r="K126" s="31">
        <v>3157</v>
      </c>
      <c r="L126" s="31">
        <v>14457.62</v>
      </c>
      <c r="M126" s="32">
        <v>3344</v>
      </c>
      <c r="N126" s="31">
        <v>0</v>
      </c>
      <c r="O126" s="31">
        <v>20958.620000000003</v>
      </c>
      <c r="P126" s="33">
        <v>89041.38</v>
      </c>
    </row>
    <row r="127" spans="1:16" ht="25.5" x14ac:dyDescent="0.2">
      <c r="A127" s="30">
        <v>126</v>
      </c>
      <c r="B127" s="35" t="s">
        <v>192</v>
      </c>
      <c r="C127" s="18" t="s">
        <v>78</v>
      </c>
      <c r="D127" s="18" t="s">
        <v>271</v>
      </c>
      <c r="E127" s="18" t="s">
        <v>173</v>
      </c>
      <c r="F127" s="19" t="s">
        <v>24</v>
      </c>
      <c r="G127" s="18" t="s">
        <v>242</v>
      </c>
      <c r="H127" s="19">
        <v>110000</v>
      </c>
      <c r="I127" s="31">
        <v>0</v>
      </c>
      <c r="J127" s="32">
        <v>110000</v>
      </c>
      <c r="K127" s="31">
        <v>3157</v>
      </c>
      <c r="L127" s="31">
        <v>14457.62</v>
      </c>
      <c r="M127" s="31">
        <v>3344</v>
      </c>
      <c r="N127" s="31">
        <v>0</v>
      </c>
      <c r="O127" s="31">
        <v>20958.620000000003</v>
      </c>
      <c r="P127" s="33">
        <v>89041.38</v>
      </c>
    </row>
    <row r="128" spans="1:16" ht="25.5" x14ac:dyDescent="0.2">
      <c r="A128" s="30">
        <v>127</v>
      </c>
      <c r="B128" s="35" t="s">
        <v>193</v>
      </c>
      <c r="C128" s="18" t="s">
        <v>78</v>
      </c>
      <c r="D128" s="18" t="s">
        <v>194</v>
      </c>
      <c r="E128" s="18" t="s">
        <v>173</v>
      </c>
      <c r="F128" s="19" t="s">
        <v>21</v>
      </c>
      <c r="G128" s="18" t="s">
        <v>242</v>
      </c>
      <c r="H128" s="19">
        <v>45000</v>
      </c>
      <c r="I128" s="31">
        <v>0</v>
      </c>
      <c r="J128" s="32">
        <v>45000</v>
      </c>
      <c r="K128" s="31">
        <v>1291.5</v>
      </c>
      <c r="L128" s="31">
        <v>1148.33</v>
      </c>
      <c r="M128" s="32">
        <v>1368</v>
      </c>
      <c r="N128" s="31">
        <v>718</v>
      </c>
      <c r="O128" s="31">
        <v>4525.83</v>
      </c>
      <c r="P128" s="33">
        <v>40474.17</v>
      </c>
    </row>
    <row r="129" spans="1:16" ht="25.5" x14ac:dyDescent="0.2">
      <c r="A129" s="30">
        <v>128</v>
      </c>
      <c r="B129" s="35" t="s">
        <v>196</v>
      </c>
      <c r="C129" s="18" t="s">
        <v>78</v>
      </c>
      <c r="D129" s="18" t="s">
        <v>272</v>
      </c>
      <c r="E129" s="18" t="s">
        <v>173</v>
      </c>
      <c r="F129" s="19" t="s">
        <v>21</v>
      </c>
      <c r="G129" s="18" t="s">
        <v>242</v>
      </c>
      <c r="H129" s="19">
        <v>45000</v>
      </c>
      <c r="I129" s="31">
        <v>0</v>
      </c>
      <c r="J129" s="32">
        <v>45000</v>
      </c>
      <c r="K129" s="31">
        <v>1291.5</v>
      </c>
      <c r="L129" s="31">
        <v>1148.33</v>
      </c>
      <c r="M129" s="31">
        <v>1368</v>
      </c>
      <c r="N129" s="31">
        <v>0</v>
      </c>
      <c r="O129" s="31">
        <v>3807.83</v>
      </c>
      <c r="P129" s="33">
        <v>41192.17</v>
      </c>
    </row>
    <row r="130" spans="1:16" ht="24" x14ac:dyDescent="0.2">
      <c r="A130" s="30">
        <v>129</v>
      </c>
      <c r="B130" s="35" t="s">
        <v>195</v>
      </c>
      <c r="C130" s="18" t="s">
        <v>78</v>
      </c>
      <c r="D130" s="18" t="s">
        <v>194</v>
      </c>
      <c r="E130" s="18" t="s">
        <v>173</v>
      </c>
      <c r="F130" s="19" t="s">
        <v>21</v>
      </c>
      <c r="G130" s="18" t="s">
        <v>242</v>
      </c>
      <c r="H130" s="19">
        <v>45000</v>
      </c>
      <c r="I130" s="31">
        <v>0</v>
      </c>
      <c r="J130" s="32">
        <v>45000</v>
      </c>
      <c r="K130" s="31">
        <v>1291.5</v>
      </c>
      <c r="L130" s="31">
        <v>1148.33</v>
      </c>
      <c r="M130" s="32">
        <v>1368</v>
      </c>
      <c r="N130" s="31">
        <v>0</v>
      </c>
      <c r="O130" s="31">
        <v>3807.83</v>
      </c>
      <c r="P130" s="33">
        <v>41192.17</v>
      </c>
    </row>
    <row r="131" spans="1:16" ht="25.5" x14ac:dyDescent="0.2">
      <c r="A131" s="30">
        <v>130</v>
      </c>
      <c r="B131" s="35" t="s">
        <v>197</v>
      </c>
      <c r="C131" s="18" t="s">
        <v>78</v>
      </c>
      <c r="D131" s="18" t="s">
        <v>79</v>
      </c>
      <c r="E131" s="18" t="s">
        <v>173</v>
      </c>
      <c r="F131" s="19" t="s">
        <v>21</v>
      </c>
      <c r="G131" s="18" t="s">
        <v>242</v>
      </c>
      <c r="H131" s="19">
        <v>45000</v>
      </c>
      <c r="I131" s="31">
        <v>0</v>
      </c>
      <c r="J131" s="32">
        <v>45000</v>
      </c>
      <c r="K131" s="31">
        <v>1291.5</v>
      </c>
      <c r="L131" s="31">
        <v>1148.33</v>
      </c>
      <c r="M131" s="32">
        <v>1368</v>
      </c>
      <c r="N131" s="31">
        <v>0</v>
      </c>
      <c r="O131" s="31">
        <v>3807.83</v>
      </c>
      <c r="P131" s="33">
        <v>41192.17</v>
      </c>
    </row>
    <row r="132" spans="1:16" ht="25.5" x14ac:dyDescent="0.2">
      <c r="A132" s="30">
        <v>131</v>
      </c>
      <c r="B132" s="35" t="s">
        <v>198</v>
      </c>
      <c r="C132" s="18" t="s">
        <v>107</v>
      </c>
      <c r="D132" s="18" t="s">
        <v>114</v>
      </c>
      <c r="E132" s="18" t="s">
        <v>173</v>
      </c>
      <c r="F132" s="19" t="s">
        <v>21</v>
      </c>
      <c r="G132" s="18" t="s">
        <v>242</v>
      </c>
      <c r="H132" s="19">
        <v>70000</v>
      </c>
      <c r="I132" s="31">
        <v>0</v>
      </c>
      <c r="J132" s="32">
        <v>70000</v>
      </c>
      <c r="K132" s="31">
        <v>2009</v>
      </c>
      <c r="L132" s="31">
        <v>5368.48</v>
      </c>
      <c r="M132" s="31">
        <v>2128</v>
      </c>
      <c r="N132" s="31">
        <v>0</v>
      </c>
      <c r="O132" s="31">
        <v>9505.48</v>
      </c>
      <c r="P132" s="33">
        <v>60494.520000000004</v>
      </c>
    </row>
    <row r="133" spans="1:16" ht="25.5" x14ac:dyDescent="0.2">
      <c r="A133" s="30">
        <v>132</v>
      </c>
      <c r="B133" s="35" t="s">
        <v>273</v>
      </c>
      <c r="C133" s="18" t="s">
        <v>107</v>
      </c>
      <c r="D133" s="18" t="s">
        <v>116</v>
      </c>
      <c r="E133" s="18" t="s">
        <v>173</v>
      </c>
      <c r="F133" s="19" t="s">
        <v>21</v>
      </c>
      <c r="G133" s="18" t="s">
        <v>242</v>
      </c>
      <c r="H133" s="19">
        <v>50000</v>
      </c>
      <c r="I133" s="31">
        <v>0</v>
      </c>
      <c r="J133" s="32">
        <v>50000</v>
      </c>
      <c r="K133" s="31">
        <v>1435</v>
      </c>
      <c r="L133" s="31">
        <v>1854</v>
      </c>
      <c r="M133" s="32">
        <v>1520</v>
      </c>
      <c r="N133" s="31">
        <v>0</v>
      </c>
      <c r="O133" s="31">
        <v>4809</v>
      </c>
      <c r="P133" s="33">
        <v>45191</v>
      </c>
    </row>
    <row r="134" spans="1:16" ht="25.5" x14ac:dyDescent="0.2">
      <c r="A134" s="30">
        <v>133</v>
      </c>
      <c r="B134" s="35" t="s">
        <v>199</v>
      </c>
      <c r="C134" s="18" t="s">
        <v>107</v>
      </c>
      <c r="D134" s="18" t="s">
        <v>116</v>
      </c>
      <c r="E134" s="18" t="s">
        <v>173</v>
      </c>
      <c r="F134" s="19" t="s">
        <v>21</v>
      </c>
      <c r="G134" s="18" t="s">
        <v>242</v>
      </c>
      <c r="H134" s="19">
        <v>45000</v>
      </c>
      <c r="I134" s="31">
        <v>0</v>
      </c>
      <c r="J134" s="32">
        <v>45000</v>
      </c>
      <c r="K134" s="31">
        <v>1291.5</v>
      </c>
      <c r="L134" s="31">
        <v>1148.33</v>
      </c>
      <c r="M134" s="31">
        <v>1368</v>
      </c>
      <c r="N134" s="31">
        <v>0</v>
      </c>
      <c r="O134" s="31">
        <v>3807.83</v>
      </c>
      <c r="P134" s="33">
        <v>41192.17</v>
      </c>
    </row>
    <row r="135" spans="1:16" ht="25.5" x14ac:dyDescent="0.2">
      <c r="A135" s="30">
        <v>134</v>
      </c>
      <c r="B135" s="35" t="s">
        <v>202</v>
      </c>
      <c r="C135" s="18" t="s">
        <v>128</v>
      </c>
      <c r="D135" s="18" t="s">
        <v>274</v>
      </c>
      <c r="E135" s="18" t="s">
        <v>173</v>
      </c>
      <c r="F135" s="19" t="s">
        <v>21</v>
      </c>
      <c r="G135" s="18" t="s">
        <v>242</v>
      </c>
      <c r="H135" s="19">
        <v>120000</v>
      </c>
      <c r="I135" s="31">
        <v>0</v>
      </c>
      <c r="J135" s="32">
        <v>120000</v>
      </c>
      <c r="K135" s="31">
        <v>3444</v>
      </c>
      <c r="L135" s="31">
        <v>16809.87</v>
      </c>
      <c r="M135" s="32">
        <v>3648</v>
      </c>
      <c r="N135" s="31">
        <v>100</v>
      </c>
      <c r="O135" s="31">
        <v>24001.87</v>
      </c>
      <c r="P135" s="33">
        <v>95998.13</v>
      </c>
    </row>
    <row r="136" spans="1:16" ht="25.5" x14ac:dyDescent="0.2">
      <c r="A136" s="30">
        <v>135</v>
      </c>
      <c r="B136" s="35" t="s">
        <v>203</v>
      </c>
      <c r="C136" s="18" t="s">
        <v>143</v>
      </c>
      <c r="D136" s="18" t="s">
        <v>275</v>
      </c>
      <c r="E136" s="18" t="s">
        <v>173</v>
      </c>
      <c r="F136" s="19" t="s">
        <v>21</v>
      </c>
      <c r="G136" s="18" t="s">
        <v>242</v>
      </c>
      <c r="H136" s="19">
        <v>50000</v>
      </c>
      <c r="I136" s="31">
        <v>0</v>
      </c>
      <c r="J136" s="32">
        <v>50000</v>
      </c>
      <c r="K136" s="31">
        <v>1435</v>
      </c>
      <c r="L136" s="31">
        <v>1854</v>
      </c>
      <c r="M136" s="32">
        <v>1520</v>
      </c>
      <c r="N136" s="31">
        <v>100</v>
      </c>
      <c r="O136" s="31">
        <v>4909</v>
      </c>
      <c r="P136" s="33">
        <v>45091</v>
      </c>
    </row>
    <row r="137" spans="1:16" ht="25.5" x14ac:dyDescent="0.2">
      <c r="A137" s="30">
        <v>136</v>
      </c>
      <c r="B137" s="35" t="s">
        <v>204</v>
      </c>
      <c r="C137" s="18" t="s">
        <v>143</v>
      </c>
      <c r="D137" s="18" t="s">
        <v>275</v>
      </c>
      <c r="E137" s="18" t="s">
        <v>173</v>
      </c>
      <c r="F137" s="19" t="s">
        <v>24</v>
      </c>
      <c r="G137" s="18" t="s">
        <v>242</v>
      </c>
      <c r="H137" s="19">
        <v>50000</v>
      </c>
      <c r="I137" s="31">
        <v>0</v>
      </c>
      <c r="J137" s="32">
        <v>50000</v>
      </c>
      <c r="K137" s="31">
        <v>1435</v>
      </c>
      <c r="L137" s="31">
        <v>1854</v>
      </c>
      <c r="M137" s="31">
        <v>1520</v>
      </c>
      <c r="N137" s="31">
        <v>0</v>
      </c>
      <c r="O137" s="31">
        <v>4809</v>
      </c>
      <c r="P137" s="33">
        <v>45191</v>
      </c>
    </row>
    <row r="138" spans="1:16" ht="25.5" x14ac:dyDescent="0.2">
      <c r="A138" s="30">
        <v>137</v>
      </c>
      <c r="B138" s="35" t="s">
        <v>276</v>
      </c>
      <c r="C138" s="18" t="s">
        <v>143</v>
      </c>
      <c r="D138" s="18" t="s">
        <v>275</v>
      </c>
      <c r="E138" s="18" t="s">
        <v>173</v>
      </c>
      <c r="F138" s="19" t="s">
        <v>21</v>
      </c>
      <c r="G138" s="18" t="s">
        <v>242</v>
      </c>
      <c r="H138" s="19">
        <v>50000</v>
      </c>
      <c r="I138" s="31">
        <v>0</v>
      </c>
      <c r="J138" s="32">
        <v>50000</v>
      </c>
      <c r="K138" s="31">
        <v>1435</v>
      </c>
      <c r="L138" s="31">
        <v>1854</v>
      </c>
      <c r="M138" s="32">
        <v>1520</v>
      </c>
      <c r="N138" s="31">
        <v>100</v>
      </c>
      <c r="O138" s="31">
        <v>4909</v>
      </c>
      <c r="P138" s="33">
        <v>45091</v>
      </c>
    </row>
    <row r="139" spans="1:16" ht="25.5" x14ac:dyDescent="0.2">
      <c r="A139" s="30">
        <v>138</v>
      </c>
      <c r="B139" s="35" t="s">
        <v>277</v>
      </c>
      <c r="C139" s="18" t="s">
        <v>143</v>
      </c>
      <c r="D139" s="18" t="s">
        <v>275</v>
      </c>
      <c r="E139" s="18" t="s">
        <v>173</v>
      </c>
      <c r="F139" s="19" t="s">
        <v>21</v>
      </c>
      <c r="G139" s="18" t="s">
        <v>242</v>
      </c>
      <c r="H139" s="19">
        <v>50000</v>
      </c>
      <c r="I139" s="31">
        <v>0</v>
      </c>
      <c r="J139" s="32">
        <v>50000</v>
      </c>
      <c r="K139" s="31">
        <v>1435</v>
      </c>
      <c r="L139" s="31">
        <v>1854</v>
      </c>
      <c r="M139" s="31">
        <v>1520</v>
      </c>
      <c r="N139" s="31">
        <v>100</v>
      </c>
      <c r="O139" s="31">
        <v>4909</v>
      </c>
      <c r="P139" s="33">
        <v>45091</v>
      </c>
    </row>
    <row r="140" spans="1:16" ht="25.5" x14ac:dyDescent="0.2">
      <c r="A140" s="30">
        <v>139</v>
      </c>
      <c r="B140" s="35" t="s">
        <v>205</v>
      </c>
      <c r="C140" s="18" t="s">
        <v>143</v>
      </c>
      <c r="D140" s="18" t="s">
        <v>275</v>
      </c>
      <c r="E140" s="18" t="s">
        <v>173</v>
      </c>
      <c r="F140" s="19" t="s">
        <v>24</v>
      </c>
      <c r="G140" s="18" t="s">
        <v>242</v>
      </c>
      <c r="H140" s="19">
        <v>50000</v>
      </c>
      <c r="I140" s="31">
        <v>0</v>
      </c>
      <c r="J140" s="32">
        <v>50000</v>
      </c>
      <c r="K140" s="31">
        <v>1435</v>
      </c>
      <c r="L140" s="31">
        <v>1854</v>
      </c>
      <c r="M140" s="32">
        <v>1520</v>
      </c>
      <c r="N140" s="31">
        <v>100</v>
      </c>
      <c r="O140" s="31">
        <v>4909</v>
      </c>
      <c r="P140" s="33">
        <v>45091</v>
      </c>
    </row>
    <row r="141" spans="1:16" ht="25.5" x14ac:dyDescent="0.2">
      <c r="A141" s="30">
        <v>140</v>
      </c>
      <c r="B141" s="35" t="s">
        <v>206</v>
      </c>
      <c r="C141" s="18" t="s">
        <v>143</v>
      </c>
      <c r="D141" s="18" t="s">
        <v>275</v>
      </c>
      <c r="E141" s="18" t="s">
        <v>173</v>
      </c>
      <c r="F141" s="19" t="s">
        <v>21</v>
      </c>
      <c r="G141" s="18" t="s">
        <v>242</v>
      </c>
      <c r="H141" s="19">
        <v>50000</v>
      </c>
      <c r="I141" s="31">
        <v>0</v>
      </c>
      <c r="J141" s="32">
        <v>50000</v>
      </c>
      <c r="K141" s="31">
        <v>1435</v>
      </c>
      <c r="L141" s="31">
        <v>1854</v>
      </c>
      <c r="M141" s="32">
        <v>1520</v>
      </c>
      <c r="N141" s="31">
        <v>0</v>
      </c>
      <c r="O141" s="31">
        <v>4809</v>
      </c>
      <c r="P141" s="33">
        <v>45191</v>
      </c>
    </row>
    <row r="142" spans="1:16" ht="24" x14ac:dyDescent="0.2">
      <c r="A142" s="30">
        <v>141</v>
      </c>
      <c r="B142" s="35" t="s">
        <v>278</v>
      </c>
      <c r="C142" s="18" t="s">
        <v>143</v>
      </c>
      <c r="D142" s="18" t="s">
        <v>275</v>
      </c>
      <c r="E142" s="18" t="s">
        <v>173</v>
      </c>
      <c r="F142" s="19" t="s">
        <v>21</v>
      </c>
      <c r="G142" s="18" t="s">
        <v>242</v>
      </c>
      <c r="H142" s="19">
        <v>50000</v>
      </c>
      <c r="I142" s="31">
        <v>0</v>
      </c>
      <c r="J142" s="32">
        <v>50000</v>
      </c>
      <c r="K142" s="31">
        <v>1435</v>
      </c>
      <c r="L142" s="31">
        <v>1651.48</v>
      </c>
      <c r="M142" s="31">
        <v>1520</v>
      </c>
      <c r="N142" s="31">
        <v>1350.12</v>
      </c>
      <c r="O142" s="31">
        <v>5956.5999999999995</v>
      </c>
      <c r="P142" s="33">
        <v>44043.4</v>
      </c>
    </row>
    <row r="143" spans="1:16" ht="25.5" x14ac:dyDescent="0.2">
      <c r="A143" s="30">
        <v>142</v>
      </c>
      <c r="B143" s="35" t="s">
        <v>209</v>
      </c>
      <c r="C143" s="18" t="s">
        <v>145</v>
      </c>
      <c r="D143" s="18" t="s">
        <v>279</v>
      </c>
      <c r="E143" s="18" t="s">
        <v>173</v>
      </c>
      <c r="F143" s="19" t="s">
        <v>21</v>
      </c>
      <c r="G143" s="18" t="s">
        <v>242</v>
      </c>
      <c r="H143" s="19">
        <v>110000</v>
      </c>
      <c r="I143" s="31">
        <v>0</v>
      </c>
      <c r="J143" s="32">
        <v>110000</v>
      </c>
      <c r="K143" s="31">
        <v>3157</v>
      </c>
      <c r="L143" s="31">
        <v>14457.62</v>
      </c>
      <c r="M143" s="32">
        <v>3344</v>
      </c>
      <c r="N143" s="31">
        <v>5100</v>
      </c>
      <c r="O143" s="31">
        <v>26058.620000000003</v>
      </c>
      <c r="P143" s="33">
        <v>83941.38</v>
      </c>
    </row>
    <row r="144" spans="1:16" ht="25.5" x14ac:dyDescent="0.2">
      <c r="A144" s="30">
        <v>143</v>
      </c>
      <c r="B144" s="35" t="s">
        <v>280</v>
      </c>
      <c r="C144" s="18" t="s">
        <v>145</v>
      </c>
      <c r="D144" s="18" t="s">
        <v>281</v>
      </c>
      <c r="E144" s="18" t="s">
        <v>173</v>
      </c>
      <c r="F144" s="19" t="s">
        <v>21</v>
      </c>
      <c r="G144" s="18" t="s">
        <v>242</v>
      </c>
      <c r="H144" s="19">
        <v>65000</v>
      </c>
      <c r="I144" s="31">
        <v>0</v>
      </c>
      <c r="J144" s="32">
        <v>65000</v>
      </c>
      <c r="K144" s="31">
        <v>1865.5</v>
      </c>
      <c r="L144" s="31">
        <v>4427.58</v>
      </c>
      <c r="M144" s="31">
        <v>1976</v>
      </c>
      <c r="N144" s="31">
        <v>100</v>
      </c>
      <c r="O144" s="31">
        <v>8369.08</v>
      </c>
      <c r="P144" s="33">
        <v>56630.92</v>
      </c>
    </row>
    <row r="145" spans="1:16" ht="25.5" x14ac:dyDescent="0.2">
      <c r="A145" s="30">
        <v>144</v>
      </c>
      <c r="B145" s="35" t="s">
        <v>207</v>
      </c>
      <c r="C145" s="18" t="s">
        <v>145</v>
      </c>
      <c r="D145" s="18" t="s">
        <v>148</v>
      </c>
      <c r="E145" s="18" t="s">
        <v>173</v>
      </c>
      <c r="F145" s="19" t="s">
        <v>21</v>
      </c>
      <c r="G145" s="18" t="s">
        <v>242</v>
      </c>
      <c r="H145" s="19">
        <v>65000</v>
      </c>
      <c r="I145" s="31">
        <v>0</v>
      </c>
      <c r="J145" s="32">
        <v>65000</v>
      </c>
      <c r="K145" s="31">
        <v>1865.5</v>
      </c>
      <c r="L145" s="31">
        <v>4427.58</v>
      </c>
      <c r="M145" s="32">
        <v>1976</v>
      </c>
      <c r="N145" s="31">
        <v>2100</v>
      </c>
      <c r="O145" s="31">
        <v>10369.08</v>
      </c>
      <c r="P145" s="33">
        <v>54630.92</v>
      </c>
    </row>
    <row r="146" spans="1:16" ht="25.5" x14ac:dyDescent="0.2">
      <c r="A146" s="30">
        <v>145</v>
      </c>
      <c r="B146" s="35" t="s">
        <v>208</v>
      </c>
      <c r="C146" s="18" t="s">
        <v>145</v>
      </c>
      <c r="D146" s="18" t="s">
        <v>148</v>
      </c>
      <c r="E146" s="18" t="s">
        <v>173</v>
      </c>
      <c r="F146" s="19" t="s">
        <v>21</v>
      </c>
      <c r="G146" s="18" t="s">
        <v>242</v>
      </c>
      <c r="H146" s="19">
        <v>65000</v>
      </c>
      <c r="I146" s="31">
        <v>0</v>
      </c>
      <c r="J146" s="32">
        <v>65000</v>
      </c>
      <c r="K146" s="31">
        <v>1865.5</v>
      </c>
      <c r="L146" s="31">
        <v>4427.58</v>
      </c>
      <c r="M146" s="32">
        <v>1976</v>
      </c>
      <c r="N146" s="31">
        <v>3100</v>
      </c>
      <c r="O146" s="31">
        <v>11369.08</v>
      </c>
      <c r="P146" s="33">
        <v>53630.92</v>
      </c>
    </row>
    <row r="147" spans="1:16" ht="25.5" x14ac:dyDescent="0.2">
      <c r="A147" s="30">
        <v>146</v>
      </c>
      <c r="B147" s="35" t="s">
        <v>210</v>
      </c>
      <c r="C147" s="18" t="s">
        <v>145</v>
      </c>
      <c r="D147" s="18" t="s">
        <v>148</v>
      </c>
      <c r="E147" s="18" t="s">
        <v>173</v>
      </c>
      <c r="F147" s="19" t="s">
        <v>24</v>
      </c>
      <c r="G147" s="18" t="s">
        <v>242</v>
      </c>
      <c r="H147" s="19">
        <v>65000</v>
      </c>
      <c r="I147" s="31">
        <v>0</v>
      </c>
      <c r="J147" s="32">
        <v>65000</v>
      </c>
      <c r="K147" s="31">
        <v>1865.5</v>
      </c>
      <c r="L147" s="31">
        <v>4427.58</v>
      </c>
      <c r="M147" s="31">
        <v>1976</v>
      </c>
      <c r="N147" s="31">
        <v>100</v>
      </c>
      <c r="O147" s="31">
        <v>8369.08</v>
      </c>
      <c r="P147" s="33">
        <v>56630.92</v>
      </c>
    </row>
    <row r="148" spans="1:16" ht="25.5" x14ac:dyDescent="0.2">
      <c r="A148" s="30">
        <v>147</v>
      </c>
      <c r="B148" s="35" t="s">
        <v>211</v>
      </c>
      <c r="C148" s="18" t="s">
        <v>145</v>
      </c>
      <c r="D148" s="18" t="s">
        <v>148</v>
      </c>
      <c r="E148" s="18" t="s">
        <v>173</v>
      </c>
      <c r="F148" s="19" t="s">
        <v>21</v>
      </c>
      <c r="G148" s="18" t="s">
        <v>242</v>
      </c>
      <c r="H148" s="19">
        <v>65000</v>
      </c>
      <c r="I148" s="31">
        <v>0</v>
      </c>
      <c r="J148" s="32">
        <v>65000</v>
      </c>
      <c r="K148" s="31">
        <v>1865.5</v>
      </c>
      <c r="L148" s="31">
        <v>4427.58</v>
      </c>
      <c r="M148" s="32">
        <v>1976</v>
      </c>
      <c r="N148" s="31">
        <v>100</v>
      </c>
      <c r="O148" s="31">
        <v>8369.08</v>
      </c>
      <c r="P148" s="33">
        <v>56630.92</v>
      </c>
    </row>
    <row r="149" spans="1:16" ht="24" x14ac:dyDescent="0.2">
      <c r="A149" s="30">
        <v>148</v>
      </c>
      <c r="B149" s="35" t="s">
        <v>212</v>
      </c>
      <c r="C149" s="18" t="s">
        <v>145</v>
      </c>
      <c r="D149" s="18" t="s">
        <v>148</v>
      </c>
      <c r="E149" s="18" t="s">
        <v>173</v>
      </c>
      <c r="F149" s="19" t="s">
        <v>24</v>
      </c>
      <c r="G149" s="18" t="s">
        <v>242</v>
      </c>
      <c r="H149" s="19">
        <v>65000</v>
      </c>
      <c r="I149" s="31">
        <v>0</v>
      </c>
      <c r="J149" s="32">
        <v>65000</v>
      </c>
      <c r="K149" s="31">
        <v>1865.5</v>
      </c>
      <c r="L149" s="31">
        <v>4427.58</v>
      </c>
      <c r="M149" s="31">
        <v>1976</v>
      </c>
      <c r="N149" s="31">
        <v>100</v>
      </c>
      <c r="O149" s="31">
        <v>8369.08</v>
      </c>
      <c r="P149" s="33">
        <v>56630.92</v>
      </c>
    </row>
    <row r="150" spans="1:16" ht="25.5" x14ac:dyDescent="0.2">
      <c r="A150" s="30">
        <v>149</v>
      </c>
      <c r="B150" s="35" t="s">
        <v>200</v>
      </c>
      <c r="C150" s="18" t="s">
        <v>107</v>
      </c>
      <c r="D150" s="18" t="s">
        <v>282</v>
      </c>
      <c r="E150" s="18" t="s">
        <v>173</v>
      </c>
      <c r="F150" s="19" t="s">
        <v>21</v>
      </c>
      <c r="G150" s="18" t="s">
        <v>242</v>
      </c>
      <c r="H150" s="19">
        <v>45000</v>
      </c>
      <c r="I150" s="31">
        <v>0</v>
      </c>
      <c r="J150" s="32">
        <v>45000</v>
      </c>
      <c r="K150" s="31">
        <v>1291.5</v>
      </c>
      <c r="L150" s="31">
        <v>4428.58</v>
      </c>
      <c r="M150" s="32">
        <v>1368</v>
      </c>
      <c r="N150" s="31">
        <v>101</v>
      </c>
      <c r="O150" s="31">
        <v>7189.08</v>
      </c>
      <c r="P150" s="33">
        <v>37810.92</v>
      </c>
    </row>
    <row r="151" spans="1:16" ht="25.5" x14ac:dyDescent="0.2">
      <c r="A151" s="30">
        <v>150</v>
      </c>
      <c r="B151" s="35" t="s">
        <v>201</v>
      </c>
      <c r="C151" s="18" t="s">
        <v>107</v>
      </c>
      <c r="D151" s="18" t="s">
        <v>282</v>
      </c>
      <c r="E151" s="18" t="s">
        <v>173</v>
      </c>
      <c r="F151" s="19" t="s">
        <v>24</v>
      </c>
      <c r="G151" s="18" t="s">
        <v>242</v>
      </c>
      <c r="H151" s="19">
        <v>45000</v>
      </c>
      <c r="I151" s="31">
        <v>0</v>
      </c>
      <c r="J151" s="32">
        <v>45000</v>
      </c>
      <c r="K151" s="31">
        <v>1291.5</v>
      </c>
      <c r="L151" s="31">
        <v>4429.58</v>
      </c>
      <c r="M151" s="32">
        <v>1368</v>
      </c>
      <c r="N151" s="31">
        <v>102</v>
      </c>
      <c r="O151" s="31">
        <v>7191.08</v>
      </c>
      <c r="P151" s="33">
        <v>37808.92</v>
      </c>
    </row>
    <row r="152" spans="1:16" ht="25.5" x14ac:dyDescent="0.2">
      <c r="A152" s="30">
        <v>151</v>
      </c>
      <c r="B152" s="35" t="s">
        <v>283</v>
      </c>
      <c r="C152" s="18" t="s">
        <v>51</v>
      </c>
      <c r="D152" s="18" t="s">
        <v>284</v>
      </c>
      <c r="E152" s="18" t="s">
        <v>173</v>
      </c>
      <c r="F152" s="19" t="s">
        <v>21</v>
      </c>
      <c r="G152" s="18" t="s">
        <v>285</v>
      </c>
      <c r="H152" s="19">
        <v>150000</v>
      </c>
      <c r="I152" s="31">
        <v>0</v>
      </c>
      <c r="J152" s="32">
        <v>150000</v>
      </c>
      <c r="K152" s="31">
        <v>4305</v>
      </c>
      <c r="L152" s="31">
        <v>23866.62</v>
      </c>
      <c r="M152" s="32">
        <v>4560</v>
      </c>
      <c r="N152" s="31">
        <v>1516</v>
      </c>
      <c r="O152" s="31">
        <v>34247.619999999995</v>
      </c>
      <c r="P152" s="33">
        <v>115752.38</v>
      </c>
    </row>
    <row r="153" spans="1:16" ht="25.5" x14ac:dyDescent="0.2">
      <c r="A153" s="30">
        <v>152</v>
      </c>
      <c r="B153" s="35" t="s">
        <v>106</v>
      </c>
      <c r="C153" s="18" t="s">
        <v>107</v>
      </c>
      <c r="D153" s="18" t="s">
        <v>108</v>
      </c>
      <c r="E153" s="18" t="s">
        <v>28</v>
      </c>
      <c r="F153" s="19" t="s">
        <v>21</v>
      </c>
      <c r="G153" s="18" t="s">
        <v>286</v>
      </c>
      <c r="H153" s="19">
        <v>105000</v>
      </c>
      <c r="I153" s="31">
        <v>0</v>
      </c>
      <c r="J153" s="32">
        <v>105000</v>
      </c>
      <c r="K153" s="31">
        <v>3013.5</v>
      </c>
      <c r="L153" s="31">
        <v>22448.27</v>
      </c>
      <c r="M153" s="32">
        <v>3192</v>
      </c>
      <c r="N153" s="31">
        <v>0</v>
      </c>
      <c r="O153" s="31">
        <v>28653.77</v>
      </c>
      <c r="P153" s="33">
        <v>76346.23</v>
      </c>
    </row>
    <row r="154" spans="1:16" ht="25.5" x14ac:dyDescent="0.2">
      <c r="A154" s="30">
        <v>153</v>
      </c>
      <c r="B154" s="35" t="s">
        <v>109</v>
      </c>
      <c r="C154" s="18" t="s">
        <v>107</v>
      </c>
      <c r="D154" s="18" t="s">
        <v>110</v>
      </c>
      <c r="E154" s="18" t="s">
        <v>28</v>
      </c>
      <c r="F154" s="19" t="s">
        <v>21</v>
      </c>
      <c r="G154" s="18" t="s">
        <v>286</v>
      </c>
      <c r="H154" s="19">
        <v>50000</v>
      </c>
      <c r="I154" s="31">
        <v>0</v>
      </c>
      <c r="J154" s="32">
        <v>50000</v>
      </c>
      <c r="K154" s="31">
        <v>1435</v>
      </c>
      <c r="L154" s="31">
        <v>10116.36</v>
      </c>
      <c r="M154" s="32">
        <v>1520</v>
      </c>
      <c r="N154" s="31">
        <v>0</v>
      </c>
      <c r="O154" s="31">
        <v>13071.36</v>
      </c>
      <c r="P154" s="33">
        <v>36928.639999999999</v>
      </c>
    </row>
    <row r="155" spans="1:16" ht="25.5" x14ac:dyDescent="0.2">
      <c r="A155" s="30">
        <v>154</v>
      </c>
      <c r="B155" s="35" t="s">
        <v>125</v>
      </c>
      <c r="C155" s="18" t="s">
        <v>107</v>
      </c>
      <c r="D155" s="18" t="s">
        <v>120</v>
      </c>
      <c r="E155" s="18" t="s">
        <v>31</v>
      </c>
      <c r="F155" s="19" t="s">
        <v>21</v>
      </c>
      <c r="G155" s="18" t="s">
        <v>286</v>
      </c>
      <c r="H155" s="19">
        <v>10000</v>
      </c>
      <c r="I155" s="31">
        <v>0</v>
      </c>
      <c r="J155" s="32">
        <v>10000</v>
      </c>
      <c r="K155" s="31">
        <v>287</v>
      </c>
      <c r="L155" s="31">
        <v>1148.33</v>
      </c>
      <c r="M155" s="32">
        <v>304</v>
      </c>
      <c r="N155" s="31">
        <v>0</v>
      </c>
      <c r="O155" s="31">
        <v>1739.33</v>
      </c>
      <c r="P155" s="33">
        <v>8260.67</v>
      </c>
    </row>
    <row r="156" spans="1:16" ht="24" x14ac:dyDescent="0.2">
      <c r="A156" s="30">
        <v>155</v>
      </c>
      <c r="B156" s="35" t="s">
        <v>74</v>
      </c>
      <c r="C156" s="18" t="s">
        <v>75</v>
      </c>
      <c r="D156" s="18" t="s">
        <v>76</v>
      </c>
      <c r="E156" s="18" t="s">
        <v>28</v>
      </c>
      <c r="F156" s="19" t="s">
        <v>21</v>
      </c>
      <c r="G156" s="18" t="s">
        <v>286</v>
      </c>
      <c r="H156" s="19">
        <v>30000</v>
      </c>
      <c r="I156" s="31">
        <v>0</v>
      </c>
      <c r="J156" s="32">
        <v>30000</v>
      </c>
      <c r="K156" s="31">
        <v>861</v>
      </c>
      <c r="L156" s="31">
        <v>7056.75</v>
      </c>
      <c r="M156" s="32">
        <v>912</v>
      </c>
      <c r="N156" s="31">
        <v>0</v>
      </c>
      <c r="O156" s="31">
        <v>8829.75</v>
      </c>
      <c r="P156" s="33">
        <v>21170.25</v>
      </c>
    </row>
    <row r="157" spans="1:16" ht="25.5" x14ac:dyDescent="0.2">
      <c r="A157" s="30">
        <v>156</v>
      </c>
      <c r="B157" s="35" t="s">
        <v>80</v>
      </c>
      <c r="C157" s="18" t="s">
        <v>78</v>
      </c>
      <c r="D157" s="18" t="s">
        <v>81</v>
      </c>
      <c r="E157" s="18" t="s">
        <v>31</v>
      </c>
      <c r="F157" s="19" t="s">
        <v>21</v>
      </c>
      <c r="G157" s="18" t="s">
        <v>286</v>
      </c>
      <c r="H157" s="19">
        <v>10000</v>
      </c>
      <c r="I157" s="31">
        <v>0</v>
      </c>
      <c r="J157" s="32">
        <v>10000</v>
      </c>
      <c r="K157" s="31">
        <v>287</v>
      </c>
      <c r="L157" s="31">
        <v>1148.33</v>
      </c>
      <c r="M157" s="32">
        <v>304</v>
      </c>
      <c r="N157" s="31">
        <v>0</v>
      </c>
      <c r="O157" s="31">
        <v>1739.33</v>
      </c>
      <c r="P157" s="33">
        <v>8260.67</v>
      </c>
    </row>
    <row r="158" spans="1:16" ht="25.5" x14ac:dyDescent="0.2">
      <c r="A158" s="30">
        <v>157</v>
      </c>
      <c r="B158" s="35" t="s">
        <v>50</v>
      </c>
      <c r="C158" s="18" t="s">
        <v>51</v>
      </c>
      <c r="D158" s="18" t="s">
        <v>52</v>
      </c>
      <c r="E158" s="18" t="s">
        <v>28</v>
      </c>
      <c r="F158" s="19" t="s">
        <v>21</v>
      </c>
      <c r="G158" s="18" t="s">
        <v>286</v>
      </c>
      <c r="H158" s="19">
        <v>5000</v>
      </c>
      <c r="I158" s="31">
        <v>0</v>
      </c>
      <c r="J158" s="32">
        <v>5000</v>
      </c>
      <c r="K158" s="31">
        <v>143.5</v>
      </c>
      <c r="L158" s="31">
        <v>705.67</v>
      </c>
      <c r="M158" s="32">
        <v>152</v>
      </c>
      <c r="N158" s="31">
        <v>0</v>
      </c>
      <c r="O158" s="31">
        <v>1001.17</v>
      </c>
      <c r="P158" s="33">
        <v>3998.83</v>
      </c>
    </row>
    <row r="159" spans="1:16" ht="25.5" x14ac:dyDescent="0.2">
      <c r="A159" s="30">
        <v>158</v>
      </c>
      <c r="B159" s="35" t="s">
        <v>53</v>
      </c>
      <c r="C159" s="18" t="s">
        <v>51</v>
      </c>
      <c r="D159" s="18" t="s">
        <v>52</v>
      </c>
      <c r="E159" s="18" t="s">
        <v>31</v>
      </c>
      <c r="F159" s="19" t="s">
        <v>21</v>
      </c>
      <c r="G159" s="18" t="s">
        <v>286</v>
      </c>
      <c r="H159" s="19">
        <v>5000</v>
      </c>
      <c r="I159" s="31">
        <v>0</v>
      </c>
      <c r="J159" s="32">
        <v>5000</v>
      </c>
      <c r="K159" s="31">
        <v>143.5</v>
      </c>
      <c r="L159" s="31">
        <v>705.67</v>
      </c>
      <c r="M159" s="32">
        <v>152</v>
      </c>
      <c r="N159" s="31">
        <v>0</v>
      </c>
      <c r="O159" s="31">
        <v>1001.17</v>
      </c>
      <c r="P159" s="33">
        <v>3998.83</v>
      </c>
    </row>
    <row r="160" spans="1:16" ht="25.5" x14ac:dyDescent="0.2">
      <c r="A160" s="30">
        <v>159</v>
      </c>
      <c r="B160" s="35" t="s">
        <v>54</v>
      </c>
      <c r="C160" s="18" t="s">
        <v>51</v>
      </c>
      <c r="D160" s="18" t="s">
        <v>55</v>
      </c>
      <c r="E160" s="18" t="s">
        <v>31</v>
      </c>
      <c r="F160" s="19" t="s">
        <v>24</v>
      </c>
      <c r="G160" s="18" t="s">
        <v>286</v>
      </c>
      <c r="H160" s="19">
        <v>10000</v>
      </c>
      <c r="I160" s="31">
        <v>0</v>
      </c>
      <c r="J160" s="32">
        <v>10000</v>
      </c>
      <c r="K160" s="31">
        <v>287</v>
      </c>
      <c r="L160" s="31">
        <v>1148.33</v>
      </c>
      <c r="M160" s="32">
        <v>304</v>
      </c>
      <c r="N160" s="31">
        <v>0</v>
      </c>
      <c r="O160" s="31">
        <v>1739.33</v>
      </c>
      <c r="P160" s="33">
        <v>8260.67</v>
      </c>
    </row>
    <row r="161" spans="1:16" ht="25.5" x14ac:dyDescent="0.2">
      <c r="A161" s="30">
        <v>160</v>
      </c>
      <c r="B161" s="35" t="s">
        <v>144</v>
      </c>
      <c r="C161" s="18" t="s">
        <v>145</v>
      </c>
      <c r="D161" s="18" t="s">
        <v>146</v>
      </c>
      <c r="E161" s="18" t="s">
        <v>31</v>
      </c>
      <c r="F161" s="19" t="s">
        <v>21</v>
      </c>
      <c r="G161" s="18" t="s">
        <v>286</v>
      </c>
      <c r="H161" s="19">
        <v>40000</v>
      </c>
      <c r="I161" s="31">
        <v>0</v>
      </c>
      <c r="J161" s="32">
        <v>40000</v>
      </c>
      <c r="K161" s="31">
        <v>1148</v>
      </c>
      <c r="L161" s="31">
        <v>9409</v>
      </c>
      <c r="M161" s="32">
        <v>1216</v>
      </c>
      <c r="N161" s="31">
        <v>0</v>
      </c>
      <c r="O161" s="31">
        <v>11773</v>
      </c>
      <c r="P161" s="33">
        <v>28227</v>
      </c>
    </row>
    <row r="162" spans="1:16" ht="25.5" x14ac:dyDescent="0.2">
      <c r="A162" s="36">
        <v>161</v>
      </c>
      <c r="B162" s="37" t="s">
        <v>149</v>
      </c>
      <c r="C162" s="38" t="s">
        <v>145</v>
      </c>
      <c r="D162" s="38" t="s">
        <v>148</v>
      </c>
      <c r="E162" s="38" t="s">
        <v>31</v>
      </c>
      <c r="F162" s="39" t="s">
        <v>21</v>
      </c>
      <c r="G162" s="38" t="s">
        <v>286</v>
      </c>
      <c r="H162" s="39">
        <v>15000</v>
      </c>
      <c r="I162" s="40">
        <v>0</v>
      </c>
      <c r="J162" s="41">
        <v>15000</v>
      </c>
      <c r="K162" s="40">
        <v>430.5</v>
      </c>
      <c r="L162" s="40">
        <v>1854</v>
      </c>
      <c r="M162" s="41">
        <v>456</v>
      </c>
      <c r="N162" s="40">
        <v>0</v>
      </c>
      <c r="O162" s="40">
        <v>2740.5</v>
      </c>
      <c r="P162" s="42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p I l Z V X u x a u C k A A A A 9 Q A A A B I A H A B D b 2 5 m a W c v U G F j a 2 F n Z S 5 4 b W w g o h g A K K A U A A A A A A A A A A A A A A A A A A A A A A A A A A A A h Y 8 x D o I w G I W v Q r r T 1 m o M k p 8 y 6 C j R x M S 4 N q V C I x R D i + V u D h 7 J K 4 h R 1 M 3 x f e 8 b 3 r t f b 5 D 2 d R V c V G t 1 Y x I 0 w R Q F y s g m 1 6 Z I U O e O Y Y R S D l s h T 6 J Q w S A b G / c 2 T 1 D p 3 D k m x H u P / R Q 3 b U E Y p R N y y N Y 7 W a p a o I + s / 8 u h N t Y J I x X i s H + N 4 Q w v 5 j i a M U y B j A w y b b 4 9 G + Y + 2 x 8 I y 6 5 y X a u 4 s u F q A 2 S M Q N 4 X + A N Q S w M E F A A C A A g A p I l Z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S J W V U o i k e 4 D g A A A B E A A A A T A B w A R m 9 y b X V s Y X M v U 2 V j d G l v b j E u b S C i G A A o o B Q A A A A A A A A A A A A A A A A A A A A A A A A A A A A r T k 0 u y c z P U w i G 0 I b W A F B L A Q I t A B Q A A g A I A K S J W V V 7 s W r g p A A A A P U A A A A S A A A A A A A A A A A A A A A A A A A A A A B D b 2 5 m a W c v U G F j a 2 F n Z S 5 4 b W x Q S w E C L Q A U A A I A C A C k i V l V D 8 r p q 6 Q A A A D p A A A A E w A A A A A A A A A A A A A A A A D w A A A A W 0 N v b n R l b n R f V H l w Z X N d L n h t b F B L A Q I t A B Q A A g A I A K S J W V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A 6 v f 3 Z 9 Z n Q 6 7 + 6 s m N K S D t A A A A A A I A A A A A A B B m A A A A A Q A A I A A A A E w H K D 2 i N A J Y h w B O a H Z 1 3 L w x K 5 K + 0 c L V x P X p F + C E a a v M A A A A A A 6 A A A A A A g A A I A A A A B L M a M y N v c A L 5 j 4 I R n u 6 p C d k D R G G q h x 6 E e L L F q Z D x L U A U A A A A G W j w X q r M N d J 4 / 2 W j v x p m 8 1 2 h N N y w m m b I B p 4 / e r K L i j B + P D s o p 4 6 A D U g r G k 4 y 6 g c F D j q Y 7 C G R t m T C u 0 V l F i 2 P U 4 A K r R S y J j O f G n t F d O 4 Z O a r Q A A A A H 8 6 L B z r c J T B 5 m n D K 9 V / X e W o W e I q j + H M N A m i 2 g U s A + J W P M A X + M + B 5 r j f R 7 U U h b H A T 6 P h D k h F A A 9 G K N n 1 n Z 5 9 A W w = < / D a t a M a s h u p > 
</file>

<file path=customXml/itemProps1.xml><?xml version="1.0" encoding="utf-8"?>
<ds:datastoreItem xmlns:ds="http://schemas.openxmlformats.org/officeDocument/2006/customXml" ds:itemID="{2EF2EBA8-ED3B-40DE-8C72-70291360EB7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NOMINA FIJA  DICIEMBRE 2020</vt:lpstr>
      <vt:lpstr>Base de Datos</vt:lpstr>
      <vt:lpstr>'NOMINA FIJA  DICIEMBRE 2020'!Área_de_impresión</vt:lpstr>
      <vt:lpstr>BaseDeDatos</vt:lpstr>
      <vt:lpstr>'NOMINA FIJA  DICIEMBRE 2020'!Títulos_a_imprimir</vt:lpstr>
    </vt:vector>
  </TitlesOfParts>
  <Manager/>
  <Company>Investintech.com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A2E_Engine</dc:creator>
  <cp:keywords/>
  <dc:description/>
  <cp:lastModifiedBy>INUVA</cp:lastModifiedBy>
  <cp:revision/>
  <cp:lastPrinted>2023-02-16T14:42:05Z</cp:lastPrinted>
  <dcterms:created xsi:type="dcterms:W3CDTF">2017-10-11T04:49:31Z</dcterms:created>
  <dcterms:modified xsi:type="dcterms:W3CDTF">2023-03-06T13:04:51Z</dcterms:modified>
  <cp:category/>
  <cp:contentStatus/>
</cp:coreProperties>
</file>